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7620" firstSheet="10" activeTab="10"/>
  </bookViews>
  <sheets>
    <sheet name="№2. итоговое кол-во организаций" sheetId="1" r:id="rId1"/>
    <sheet name="№3 группы полного дня" sheetId="2" r:id="rId2"/>
    <sheet name="№4 группы кратковременного преб" sheetId="3" r:id="rId3"/>
    <sheet name="№28 группы здоровья" sheetId="11" r:id="rId4"/>
    <sheet name="№5 видовое разнообразие ГКП" sheetId="4" r:id="rId5"/>
    <sheet name="№6 консультационные центры" sheetId="5" r:id="rId6"/>
    <sheet name="№7 иные вариативные формы" sheetId="6" r:id="rId7"/>
    <sheet name="№8 Функционирование" sheetId="7" r:id="rId8"/>
    <sheet name="№9 заболеваемость" sheetId="8" r:id="rId9"/>
    <sheet name="№10 группы компенсирующей напра" sheetId="9" r:id="rId10"/>
    <sheet name="№27 комбинированные группы" sheetId="27" r:id="rId11"/>
    <sheet name="№11 охват коррекционной помощи" sheetId="10" r:id="rId12"/>
    <sheet name="№12 материальная база" sheetId="12" r:id="rId13"/>
    <sheet name="№13 содержание детей" sheetId="13" r:id="rId14"/>
    <sheet name="№14 льготы по плате " sheetId="14" r:id="rId15"/>
    <sheet name="№15 компенсация части платы" sheetId="15" r:id="rId16"/>
    <sheet name="№16 компенсация платы в ЧДО" sheetId="16" r:id="rId17"/>
    <sheet name="№17 социальный состав" sheetId="17" r:id="rId18"/>
    <sheet name="№18 детское население" sheetId="18" r:id="rId19"/>
    <sheet name="№19 численность охваченных" sheetId="20" r:id="rId20"/>
    <sheet name="№20 % охвата" sheetId="19" r:id="rId21"/>
    <sheet name="№21 охват предшкольным образ." sheetId="21" r:id="rId22"/>
    <sheet name="№22 дополнительные услуги" sheetId="22" r:id="rId23"/>
    <sheet name="№23 иностранный язык" sheetId="23" r:id="rId24"/>
    <sheet name="№24 духовно-нравственное воспит" sheetId="24" r:id="rId25"/>
    <sheet name="№25 изменение сети" sheetId="25" r:id="rId26"/>
    <sheet name="№26 размещение ДО" sheetId="26" r:id="rId27"/>
  </sheets>
  <definedNames>
    <definedName name="_xlnm.Print_Area" localSheetId="9">'№10 группы компенсирующей напра'!$A$1:$E$36</definedName>
    <definedName name="_xlnm.Print_Area" localSheetId="11">'№11 охват коррекционной помощи'!$A$1:$L$8</definedName>
    <definedName name="_xlnm.Print_Area" localSheetId="12">'№12 материальная база'!$A$1:$E$60</definedName>
    <definedName name="_xlnm.Print_Area" localSheetId="13">'№13 содержание детей'!$A$1:$U$8</definedName>
    <definedName name="_xlnm.Print_Area" localSheetId="14">'№14 льготы по плате '!$A$1:$O$22</definedName>
    <definedName name="_xlnm.Print_Area" localSheetId="15">'№15 компенсация части платы'!$A$1:$O$8</definedName>
    <definedName name="_xlnm.Print_Area" localSheetId="16">'№16 компенсация платы в ЧДО'!$A$1:$G$10</definedName>
    <definedName name="_xlnm.Print_Area" localSheetId="17">'№17 социальный состав'!$A$1:$E$27</definedName>
    <definedName name="_xlnm.Print_Area" localSheetId="18">'№18 детское население'!$A$1:$AD$15</definedName>
    <definedName name="_xlnm.Print_Area" localSheetId="19">'№19 численность охваченных'!$A$1:$BQ$14</definedName>
    <definedName name="_xlnm.Print_Area" localSheetId="0">'№2. итоговое кол-во организаций'!$A$1:$K$54</definedName>
    <definedName name="_xlnm.Print_Area" localSheetId="20">'№20 % охвата'!$A$1:$M$10</definedName>
    <definedName name="_xlnm.Print_Area" localSheetId="21">'№21 охват предшкольным образ.'!$A$1:$L$9</definedName>
    <definedName name="_xlnm.Print_Area" localSheetId="22">'№22 дополнительные услуги'!$A$1:$AM$12</definedName>
    <definedName name="_xlnm.Print_Area" localSheetId="23">'№23 иностранный язык'!$A$1:$U$11</definedName>
    <definedName name="_xlnm.Print_Area" localSheetId="25">'№25 изменение сети'!$A$1:$E$17</definedName>
    <definedName name="_xlnm.Print_Area" localSheetId="26">'№26 размещение ДО'!$A$1:$O$11</definedName>
    <definedName name="_xlnm.Print_Area" localSheetId="10">'№27 комбинированные группы'!$A$1:$H$12</definedName>
    <definedName name="_xlnm.Print_Area" localSheetId="3">'№28 группы здоровья'!$A$1:$AD$14</definedName>
    <definedName name="_xlnm.Print_Area" localSheetId="1">'№3 группы полного дня'!$A$1:$EQ$14</definedName>
    <definedName name="_xlnm.Print_Area" localSheetId="2">'№4 группы кратковременного преб'!$A$1:$FP$12</definedName>
    <definedName name="_xlnm.Print_Area" localSheetId="4">'№5 видовое разнообразие ГКП'!$A$1:$G$63</definedName>
    <definedName name="_xlnm.Print_Area" localSheetId="5">'№6 консультационные центры'!$A$1:$X$9</definedName>
    <definedName name="_xlnm.Print_Area" localSheetId="6">'№7 иные вариативные формы'!$A$1:$M$13</definedName>
    <definedName name="_xlnm.Print_Area" localSheetId="8">'№9 заболеваемость'!$A$1:$X$8</definedName>
  </definedNames>
  <calcPr calcId="125725"/>
</workbook>
</file>

<file path=xl/calcChain.xml><?xml version="1.0" encoding="utf-8"?>
<calcChain xmlns="http://schemas.openxmlformats.org/spreadsheetml/2006/main">
  <c r="AA6" i="11"/>
  <c r="Y6"/>
  <c r="W6"/>
  <c r="S6"/>
  <c r="Q6"/>
  <c r="O6"/>
  <c r="D7" i="27"/>
  <c r="E7"/>
  <c r="F7"/>
  <c r="G7"/>
  <c r="H7"/>
  <c r="C7"/>
  <c r="E26" i="9"/>
  <c r="I5" i="10" s="1"/>
  <c r="E25" i="9"/>
  <c r="H5" i="10" s="1"/>
  <c r="D26" i="9"/>
  <c r="D25"/>
  <c r="F37" i="1"/>
  <c r="D6" i="26"/>
  <c r="B6"/>
  <c r="O5" i="24"/>
  <c r="N5"/>
  <c r="T5" s="1"/>
  <c r="U5"/>
  <c r="P5"/>
  <c r="G5"/>
  <c r="G5" i="23" l="1"/>
  <c r="F5"/>
  <c r="F5" i="24" s="1"/>
  <c r="L5" s="1"/>
  <c r="E5" i="23"/>
  <c r="E5" i="24" s="1"/>
  <c r="K5" s="1"/>
  <c r="U5" i="23"/>
  <c r="T5"/>
  <c r="P5"/>
  <c r="M5"/>
  <c r="L5" l="1"/>
  <c r="K5"/>
  <c r="S5"/>
  <c r="I5" i="21" l="1"/>
  <c r="H5"/>
  <c r="F5"/>
  <c r="E5"/>
  <c r="L5" l="1"/>
  <c r="K5"/>
  <c r="BH6" i="20"/>
  <c r="BG6"/>
  <c r="AD6"/>
  <c r="AC6"/>
  <c r="BI6"/>
  <c r="BE6"/>
  <c r="BD6"/>
  <c r="AZ6"/>
  <c r="AW6"/>
  <c r="AT6"/>
  <c r="AQ6"/>
  <c r="AN6"/>
  <c r="AK6"/>
  <c r="AH6"/>
  <c r="AE6"/>
  <c r="AA6"/>
  <c r="BN6" s="1"/>
  <c r="Z6"/>
  <c r="BM6" s="1"/>
  <c r="V6"/>
  <c r="S6"/>
  <c r="P6"/>
  <c r="M6"/>
  <c r="J6"/>
  <c r="G6"/>
  <c r="D6"/>
  <c r="G5" i="21" l="1"/>
  <c r="Y6" i="20"/>
  <c r="BC6"/>
  <c r="BL6"/>
  <c r="AD6" i="18" l="1"/>
  <c r="AC6"/>
  <c r="L6" i="19" s="1"/>
  <c r="Y6" i="18"/>
  <c r="V6"/>
  <c r="S6"/>
  <c r="I6" i="19" s="1"/>
  <c r="P6" i="18"/>
  <c r="H6" i="19" s="1"/>
  <c r="M6" i="18"/>
  <c r="G6" i="19" s="1"/>
  <c r="J6" i="18"/>
  <c r="F6" i="19" s="1"/>
  <c r="G6" i="18"/>
  <c r="E6" i="19" s="1"/>
  <c r="D6" i="18"/>
  <c r="D6" i="19" s="1"/>
  <c r="D5" i="21" l="1"/>
  <c r="J5" s="1"/>
  <c r="J6" i="19"/>
  <c r="AB6" i="18"/>
  <c r="K6" i="19" s="1"/>
  <c r="C16" i="17" l="1"/>
  <c r="E10"/>
  <c r="C10" s="1"/>
  <c r="D10"/>
  <c r="E21"/>
  <c r="D21"/>
  <c r="C20"/>
  <c r="C19"/>
  <c r="C18"/>
  <c r="C17"/>
  <c r="C15"/>
  <c r="C14"/>
  <c r="C13"/>
  <c r="C12"/>
  <c r="C11"/>
  <c r="C9"/>
  <c r="C8"/>
  <c r="C7"/>
  <c r="C6"/>
  <c r="C5"/>
  <c r="C21" l="1"/>
  <c r="D5" i="16" l="1"/>
  <c r="O5" i="15" l="1"/>
  <c r="N5"/>
  <c r="J5"/>
  <c r="G5"/>
  <c r="D5"/>
  <c r="M5" l="1"/>
  <c r="E6" i="12"/>
  <c r="D6"/>
  <c r="C55"/>
  <c r="C54"/>
  <c r="C53"/>
  <c r="C52"/>
  <c r="C51"/>
  <c r="C50"/>
  <c r="C49"/>
  <c r="C48"/>
  <c r="C47"/>
  <c r="C46"/>
  <c r="C45"/>
  <c r="C44"/>
  <c r="C43"/>
  <c r="C42"/>
  <c r="C40"/>
  <c r="C39"/>
  <c r="C38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7"/>
  <c r="C16"/>
  <c r="C15"/>
  <c r="C14"/>
  <c r="C13"/>
  <c r="C12"/>
  <c r="C11"/>
  <c r="C10"/>
  <c r="C9"/>
  <c r="C8"/>
  <c r="L6" i="11" l="1"/>
  <c r="J6"/>
  <c r="H6"/>
  <c r="F6"/>
  <c r="E6" l="1"/>
  <c r="D5" i="10"/>
  <c r="FL7" i="3" l="1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DQ7"/>
  <c r="DR7"/>
  <c r="DS7"/>
  <c r="L5" i="10"/>
  <c r="K5"/>
  <c r="E21" i="9"/>
  <c r="D21"/>
  <c r="E18"/>
  <c r="D18"/>
  <c r="E15"/>
  <c r="D15"/>
  <c r="E12"/>
  <c r="D12"/>
  <c r="E9"/>
  <c r="D9"/>
  <c r="E6"/>
  <c r="D6"/>
  <c r="E3"/>
  <c r="D3"/>
  <c r="E24" l="1"/>
  <c r="G5" i="10" s="1"/>
  <c r="J5" s="1"/>
  <c r="D24" i="9"/>
  <c r="L5" i="8"/>
  <c r="K5"/>
  <c r="I5"/>
  <c r="H5"/>
  <c r="V5" l="1"/>
  <c r="S5"/>
  <c r="P5"/>
  <c r="M5"/>
  <c r="D5"/>
  <c r="V5" i="7" l="1"/>
  <c r="U5"/>
  <c r="T5"/>
  <c r="P5"/>
  <c r="O5"/>
  <c r="N5"/>
  <c r="J5"/>
  <c r="G5"/>
  <c r="D5"/>
  <c r="J5" i="8" l="1"/>
  <c r="G5"/>
  <c r="M5" i="7"/>
  <c r="S5"/>
  <c r="W6" i="5" l="1"/>
  <c r="V6"/>
  <c r="U6"/>
  <c r="R6"/>
  <c r="O6"/>
  <c r="L6"/>
  <c r="I6"/>
  <c r="F6"/>
  <c r="X6" l="1"/>
  <c r="G51" i="4"/>
  <c r="F51"/>
  <c r="G50"/>
  <c r="F50"/>
  <c r="G48"/>
  <c r="F48"/>
  <c r="G47"/>
  <c r="F47"/>
  <c r="G43"/>
  <c r="F43"/>
  <c r="G40"/>
  <c r="F40"/>
  <c r="G37"/>
  <c r="F37"/>
  <c r="G34"/>
  <c r="F34"/>
  <c r="G31"/>
  <c r="F31"/>
  <c r="G28"/>
  <c r="F28"/>
  <c r="G25"/>
  <c r="F25"/>
  <c r="F49" s="1"/>
  <c r="G22"/>
  <c r="F22"/>
  <c r="G19"/>
  <c r="F19"/>
  <c r="G16"/>
  <c r="F16"/>
  <c r="G13"/>
  <c r="F13"/>
  <c r="G10"/>
  <c r="F10"/>
  <c r="G7"/>
  <c r="F7"/>
  <c r="G4"/>
  <c r="F4"/>
  <c r="F46" s="1"/>
  <c r="G54" l="1"/>
  <c r="G49"/>
  <c r="F54"/>
  <c r="F52"/>
  <c r="F53"/>
  <c r="G46"/>
  <c r="G52" s="1"/>
  <c r="G53"/>
  <c r="FO7" i="3"/>
  <c r="FN7"/>
  <c r="FM7"/>
  <c r="CU7"/>
  <c r="CT7"/>
  <c r="CS7"/>
  <c r="BW7"/>
  <c r="BV7"/>
  <c r="BU7"/>
  <c r="AY7"/>
  <c r="AX7"/>
  <c r="AW7"/>
  <c r="AA7"/>
  <c r="Z7"/>
  <c r="Y7"/>
  <c r="EN7" i="2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CU7"/>
  <c r="CT7"/>
  <c r="CS7"/>
  <c r="BW7"/>
  <c r="BV7"/>
  <c r="BU7"/>
  <c r="AY7"/>
  <c r="AX7"/>
  <c r="AW7"/>
  <c r="AA7"/>
  <c r="Z7"/>
  <c r="Y7"/>
  <c r="EO7" l="1"/>
  <c r="EQ7"/>
  <c r="EP7"/>
  <c r="E40" i="1" l="1"/>
  <c r="D40"/>
  <c r="F38"/>
  <c r="G38"/>
  <c r="H38"/>
  <c r="I38"/>
  <c r="J38"/>
  <c r="K38"/>
  <c r="G37"/>
  <c r="H37"/>
  <c r="I37"/>
  <c r="J37"/>
  <c r="K37"/>
  <c r="E33"/>
  <c r="F33"/>
  <c r="G33"/>
  <c r="H33"/>
  <c r="I33"/>
  <c r="J33"/>
  <c r="K33"/>
  <c r="E30"/>
  <c r="F30"/>
  <c r="G30"/>
  <c r="H30"/>
  <c r="I30"/>
  <c r="J30"/>
  <c r="K30"/>
  <c r="E27"/>
  <c r="F27"/>
  <c r="G27"/>
  <c r="H27"/>
  <c r="I27"/>
  <c r="J27"/>
  <c r="K27"/>
  <c r="E24"/>
  <c r="F24"/>
  <c r="G24"/>
  <c r="H24"/>
  <c r="I24"/>
  <c r="J24"/>
  <c r="K24"/>
  <c r="E21"/>
  <c r="F21"/>
  <c r="G21"/>
  <c r="H21"/>
  <c r="I21"/>
  <c r="J21"/>
  <c r="K21"/>
  <c r="E18"/>
  <c r="F18"/>
  <c r="G18"/>
  <c r="H18"/>
  <c r="I18"/>
  <c r="J18"/>
  <c r="K18"/>
  <c r="E15"/>
  <c r="F15"/>
  <c r="G15"/>
  <c r="H15"/>
  <c r="I15"/>
  <c r="J15"/>
  <c r="K15"/>
  <c r="E12"/>
  <c r="F12"/>
  <c r="G12"/>
  <c r="H12"/>
  <c r="I12"/>
  <c r="J12"/>
  <c r="K12"/>
  <c r="E9"/>
  <c r="F9"/>
  <c r="G9"/>
  <c r="H9"/>
  <c r="I9"/>
  <c r="J9"/>
  <c r="K9"/>
  <c r="E6"/>
  <c r="F6"/>
  <c r="G6"/>
  <c r="H6"/>
  <c r="I6"/>
  <c r="J6"/>
  <c r="K6"/>
  <c r="E3"/>
  <c r="F3"/>
  <c r="G3"/>
  <c r="H3"/>
  <c r="I3"/>
  <c r="J3"/>
  <c r="K3"/>
  <c r="D38"/>
  <c r="D37"/>
  <c r="D33"/>
  <c r="D30"/>
  <c r="D27"/>
  <c r="D24"/>
  <c r="D21"/>
  <c r="D18"/>
  <c r="D15"/>
  <c r="D12"/>
  <c r="D9"/>
  <c r="D6"/>
  <c r="D3"/>
  <c r="C6" i="12" s="1"/>
  <c r="K36" i="1" l="1"/>
  <c r="BP6" i="20"/>
  <c r="BF6"/>
  <c r="G5" i="16"/>
  <c r="BQ6" i="20"/>
  <c r="M6" i="19" s="1"/>
  <c r="E6" i="26"/>
  <c r="M5" i="24"/>
  <c r="S5" s="1"/>
  <c r="AB6" i="20"/>
  <c r="I36" i="1"/>
  <c r="G36"/>
  <c r="F36"/>
  <c r="C6" i="26"/>
  <c r="D5" i="23"/>
  <c r="J36" i="1"/>
  <c r="D36"/>
  <c r="H36"/>
  <c r="D6" i="11" l="1"/>
  <c r="BO6" i="20"/>
  <c r="D5" i="24"/>
  <c r="J5" s="1"/>
  <c r="J5" i="23"/>
  <c r="K6" i="11" l="1"/>
  <c r="M6"/>
  <c r="I6"/>
  <c r="G6"/>
</calcChain>
</file>

<file path=xl/sharedStrings.xml><?xml version="1.0" encoding="utf-8"?>
<sst xmlns="http://schemas.openxmlformats.org/spreadsheetml/2006/main" count="1355" uniqueCount="337">
  <si>
    <t>город</t>
  </si>
  <si>
    <t>село</t>
  </si>
  <si>
    <t>Нач.школа-сад</t>
  </si>
  <si>
    <t>ОУ с дошк.группой</t>
  </si>
  <si>
    <t>количество учреждений</t>
  </si>
  <si>
    <t>ВСЕГО</t>
  </si>
  <si>
    <t>количество групп полного дня</t>
  </si>
  <si>
    <t>количество ГКП</t>
  </si>
  <si>
    <t>количество мест полного дня</t>
  </si>
  <si>
    <t>количество мест ГКП</t>
  </si>
  <si>
    <t>количество детей на полном пребывании</t>
  </si>
  <si>
    <t>количество детей в ГКП</t>
  </si>
  <si>
    <t>УДОД</t>
  </si>
  <si>
    <t>ИП по присмотру, уходу и развитию</t>
  </si>
  <si>
    <t>Всего МДОО</t>
  </si>
  <si>
    <t>группы общеразвивающей направленности</t>
  </si>
  <si>
    <t>группы компенсирующей напрвленности</t>
  </si>
  <si>
    <t>группы оздоровительной направленности</t>
  </si>
  <si>
    <t>группы комбинированной направленности</t>
  </si>
  <si>
    <t>семейные дошкольные группы</t>
  </si>
  <si>
    <t>ОУ и УДОД , в которых функционируют только группы ГКП</t>
  </si>
  <si>
    <t>ОО для детей дошкольного и младшего школьного возраста</t>
  </si>
  <si>
    <t>ИП по присмотру и уходу</t>
  </si>
  <si>
    <t>Организации дополнительного  образования</t>
  </si>
  <si>
    <t>Всего</t>
  </si>
  <si>
    <t>младенческий    (2 м.-1 г.)</t>
  </si>
  <si>
    <t>ранний возрат  (1-3 г)</t>
  </si>
  <si>
    <t>Для детей дошкольного возраста</t>
  </si>
  <si>
    <t>всего</t>
  </si>
  <si>
    <t>младших</t>
  </si>
  <si>
    <t>средних</t>
  </si>
  <si>
    <t>старших</t>
  </si>
  <si>
    <t>подготовит.</t>
  </si>
  <si>
    <t>разновозрастная</t>
  </si>
  <si>
    <t>групп</t>
  </si>
  <si>
    <t>мест</t>
  </si>
  <si>
    <t>детей</t>
  </si>
  <si>
    <t xml:space="preserve">* Учитываются только группы полного дня пребывания, данные должны соответсвовать табл. №2 </t>
  </si>
  <si>
    <t>Наименование территории</t>
  </si>
  <si>
    <t xml:space="preserve">* Учитываются только группы кратковременного пребывания, данные должны соответсвовать табл. №2 </t>
  </si>
  <si>
    <t>количество групп</t>
  </si>
  <si>
    <t>количество детей</t>
  </si>
  <si>
    <t>ГКП, осуществляющие реализацию ООП ДО</t>
  </si>
  <si>
    <t>Адаптационные (для детей до 3-х лет) всего</t>
  </si>
  <si>
    <t>Выходного, праздн. дня</t>
  </si>
  <si>
    <t>Вечернего пребывания</t>
  </si>
  <si>
    <t>Консультативные (для детей с ОВЗ)</t>
  </si>
  <si>
    <t>Предшкольной
подготовки</t>
  </si>
  <si>
    <t>на базе ДОО</t>
  </si>
  <si>
    <t>на базе школ</t>
  </si>
  <si>
    <t>на базе других учрежд</t>
  </si>
  <si>
    <t>ГКП, без реализации ООП ДО</t>
  </si>
  <si>
    <t>Предшкольной
 подготовки</t>
  </si>
  <si>
    <t>9.</t>
  </si>
  <si>
    <t>10.</t>
  </si>
  <si>
    <t>11.</t>
  </si>
  <si>
    <t>Всего с реализацией программы</t>
  </si>
  <si>
    <t>Всего без реализации программы</t>
  </si>
  <si>
    <t>ИТОГО</t>
  </si>
  <si>
    <t>*Данные должны соотвествовать табл. №4</t>
  </si>
  <si>
    <t>Количество центров</t>
  </si>
  <si>
    <t>Количество детей</t>
  </si>
  <si>
    <t>Итого детей</t>
  </si>
  <si>
    <t>2 мес. - 1 год</t>
  </si>
  <si>
    <t>1 год - 3 года</t>
  </si>
  <si>
    <t>4 года - 5 лет</t>
  </si>
  <si>
    <t>5лет- 6 лет</t>
  </si>
  <si>
    <t>6  лет - 7 лет</t>
  </si>
  <si>
    <t>Учреждений</t>
  </si>
  <si>
    <t>Групп</t>
  </si>
  <si>
    <t>Мест</t>
  </si>
  <si>
    <t>Детей</t>
  </si>
  <si>
    <t>Семейная группа</t>
  </si>
  <si>
    <t>Группа на сельском подворье</t>
  </si>
  <si>
    <t>Малоформатный детский сад</t>
  </si>
  <si>
    <t>численность на конец года</t>
  </si>
  <si>
    <t>среднегодовая числ-ть</t>
  </si>
  <si>
    <t>всего проведенных дней</t>
  </si>
  <si>
    <t>на 1 ребенка</t>
  </si>
  <si>
    <t>всего пропущенных дней</t>
  </si>
  <si>
    <t>% функционир</t>
  </si>
  <si>
    <t>8. Функционирование</t>
  </si>
  <si>
    <t>№ п/п</t>
  </si>
  <si>
    <t>1) в расчет учитываются дети, посещающие ДОО, дошкольные группы в ОО, организации для детей дошкольного и младшего школьного возраста по режиму полного дня;</t>
  </si>
  <si>
    <t>плановое количество детодней</t>
  </si>
  <si>
    <t>3) расчеты показателей «на 1 ребенка» ведутся относительно среднегодовой численности детей (чаще всего меньше, чем списочная численность);</t>
  </si>
  <si>
    <r>
      <t xml:space="preserve">4) % функционирования = </t>
    </r>
    <r>
      <rPr>
        <b/>
        <u/>
        <sz val="14"/>
        <color theme="1"/>
        <rFont val="Times New Roman"/>
        <family val="1"/>
        <charset val="204"/>
      </rPr>
      <t>фактическое количество детодней</t>
    </r>
  </si>
  <si>
    <t>5) плановое количество детодней = среднесписочный состав *количество рабочих дней в году</t>
  </si>
  <si>
    <t>всего днй  проп. по болезни</t>
  </si>
  <si>
    <t>на 1000</t>
  </si>
  <si>
    <t>из них простудных</t>
  </si>
  <si>
    <t>из них инфекционных</t>
  </si>
  <si>
    <t>травм по актам Н-2</t>
  </si>
  <si>
    <t>9. Заболеваемость</t>
  </si>
  <si>
    <t>всего случаев заболеваний</t>
  </si>
  <si>
    <t>Нарушение речи</t>
  </si>
  <si>
    <t>Нарушение зрения</t>
  </si>
  <si>
    <t>Нарушение слуха</t>
  </si>
  <si>
    <t>Нарушение интеллекта</t>
  </si>
  <si>
    <t>Нарушение ОДА</t>
  </si>
  <si>
    <t>Тубинтоксикация</t>
  </si>
  <si>
    <t>ЧБД</t>
  </si>
  <si>
    <t>Логопункты</t>
  </si>
  <si>
    <t>2. Итоговое кол-во учреждений, мест, детей</t>
  </si>
  <si>
    <t>Показатель</t>
  </si>
  <si>
    <t>Частные дошкольные образовательные организации (в т.ч. частные общеобразовательные организации с дошкольными группами)</t>
  </si>
  <si>
    <t>Муниципальные дошкольные образовательные организации</t>
  </si>
  <si>
    <t>ЧДОО 
(в т.ч. "Искорка")</t>
  </si>
  <si>
    <t>Дошкольные группы в муниципальных общеобразовательных организациях</t>
  </si>
  <si>
    <t>Частные дошкольные образовательные организации (в .ч. частная общеобразовательная оргаганизация с дошкольными группами)</t>
  </si>
  <si>
    <t>Наименование показателя</t>
  </si>
  <si>
    <t>6. Консультационные центры предоставления методической, психолого-педагогической, диагностической и консультативной помощи родителям обучающихся, обеспечивающим получение детьми дошкольного образования в форме семейного образования</t>
  </si>
  <si>
    <t>5. Видовое разнообразие групп кратковременного пребывания</t>
  </si>
  <si>
    <t>4. Численность возрастных групп кратковременного пребывания  и детей  в них*</t>
  </si>
  <si>
    <t>3. Численность возрастных групп полного дня  и детей  в них*</t>
  </si>
  <si>
    <t>10. Группы компенсирующей и оздоровительной направленности</t>
  </si>
  <si>
    <t>Группы для детей с ОВЗ</t>
  </si>
  <si>
    <t>% охвата</t>
  </si>
  <si>
    <t>11. Охват коррекционной помощью</t>
  </si>
  <si>
    <t>Количество детей, посещающих организации, реализующие программы дошкольного образования, нуждающиеся в коррекционной помощи (по итогам послледнего углубленного осмотра)</t>
  </si>
  <si>
    <t>Из них получают коррекционные услуги</t>
  </si>
  <si>
    <t>1 группа</t>
  </si>
  <si>
    <t>2 группа</t>
  </si>
  <si>
    <t>3 группа</t>
  </si>
  <si>
    <t>4-5 группа</t>
  </si>
  <si>
    <t>%</t>
  </si>
  <si>
    <t>всего детей из данных таблицы №2</t>
  </si>
  <si>
    <t>Всего детей</t>
  </si>
  <si>
    <t>Количество детей-инвалидов</t>
  </si>
  <si>
    <t>Общая численность детей должна соответствовать численности детей из табл. №2  без учета детей, охваченных услугами присмотра и ухода и ИП</t>
  </si>
  <si>
    <t>Общие данные:</t>
  </si>
  <si>
    <t>Имеют канализацию</t>
  </si>
  <si>
    <t>Имеют горячее водоснабжение</t>
  </si>
  <si>
    <t>Централизованное отопление</t>
  </si>
  <si>
    <t>Автономное отопление</t>
  </si>
  <si>
    <t>Овощехранилище</t>
  </si>
  <si>
    <t>Автоматическая пожарная сигнализация</t>
  </si>
  <si>
    <t>Тревожная кнопка</t>
  </si>
  <si>
    <t>Система видеонаблюдения</t>
  </si>
  <si>
    <t>Учреждения, имеющие двери с кодовыми замками, домофоны</t>
  </si>
  <si>
    <t>Учреждения, имеющие вахтера (дневного)</t>
  </si>
  <si>
    <t>Здоровьесберегающая среда:</t>
  </si>
  <si>
    <t>Плескательный бассейн</t>
  </si>
  <si>
    <t>Плавательный бассейн</t>
  </si>
  <si>
    <t>Изолятор</t>
  </si>
  <si>
    <t>Медицинский кабинет</t>
  </si>
  <si>
    <t>из них им. Лицензию</t>
  </si>
  <si>
    <t>Физиопроцедурный кабинет</t>
  </si>
  <si>
    <t>Спортзал отдельный</t>
  </si>
  <si>
    <t>Спортзал совмещенный</t>
  </si>
  <si>
    <t>Спортплощадка</t>
  </si>
  <si>
    <t>Ортопедический, кабинет</t>
  </si>
  <si>
    <t>Ортоптический кабинет</t>
  </si>
  <si>
    <t>Тренажерный зал</t>
  </si>
  <si>
    <t>Сауна</t>
  </si>
  <si>
    <t>Фитобар</t>
  </si>
  <si>
    <t>Соляная комната</t>
  </si>
  <si>
    <t>Логопедический кабинет</t>
  </si>
  <si>
    <t>Кабинет педагога-психолога</t>
  </si>
  <si>
    <t>Комната психологической разгрузки, сенсорная комната</t>
  </si>
  <si>
    <t>Среда художественно-эстетического разв.</t>
  </si>
  <si>
    <t>Музыкальный зал, зал хореографии</t>
  </si>
  <si>
    <t>Изостудия</t>
  </si>
  <si>
    <t>Театральная студия</t>
  </si>
  <si>
    <t>Среда интеллектуального развития:</t>
  </si>
  <si>
    <t>Методический кабинет</t>
  </si>
  <si>
    <t xml:space="preserve">Компьютерный класс  </t>
  </si>
  <si>
    <t>Компьютер</t>
  </si>
  <si>
    <t>Мультимедийный проектор</t>
  </si>
  <si>
    <t>Интерактивная доска</t>
  </si>
  <si>
    <t>Электронная почта</t>
  </si>
  <si>
    <t>Интернет-сайт</t>
  </si>
  <si>
    <t>Игротека</t>
  </si>
  <si>
    <t>Музей</t>
  </si>
  <si>
    <t>Кабинет иностранного языка</t>
  </si>
  <si>
    <t>Лингафонный кабинет</t>
  </si>
  <si>
    <t>Экологическая комната</t>
  </si>
  <si>
    <t>Зимний сад</t>
  </si>
  <si>
    <t>Автодром (специально оборудованный на территории)</t>
  </si>
  <si>
    <t>Общее кол-во мунципальных дошкольных образовательных организаций</t>
  </si>
  <si>
    <t>из них</t>
  </si>
  <si>
    <t>12. Материальная база  ДОО (только муниципальные дошкольные образовательные организации)</t>
  </si>
  <si>
    <t>из них % род.платы</t>
  </si>
  <si>
    <t>13. Содержание детей в организациях, реализующих программу дошкольного образования в 2014 году</t>
  </si>
  <si>
    <t>Последняя дата изменения стоимости 
(с указанием нормативного акта)</t>
  </si>
  <si>
    <t>Фактическая стоимость содержания 1 ребенка 
(руб. в мес.)</t>
  </si>
  <si>
    <t>Средняя установленная родительская плата 
(руб. в мес.)</t>
  </si>
  <si>
    <t>Фактически сложившаяся стоимость питания (ру. в день на 1 ребенка)</t>
  </si>
  <si>
    <t>из них % средств муниц.бюджета</t>
  </si>
  <si>
    <t>человек</t>
  </si>
  <si>
    <t>№п/п</t>
  </si>
  <si>
    <t xml:space="preserve"> льготная категория</t>
  </si>
  <si>
    <t>14. Льготы по плате за присмотр и уход за детьми в организациях, реализующих програму дошкольного образования</t>
  </si>
  <si>
    <t>наименование территории</t>
  </si>
  <si>
    <t>Всего (чел.)</t>
  </si>
  <si>
    <t xml:space="preserve">% от общей численности детей, охваченных услугами негосударственного сектора 
(полный день)
</t>
  </si>
  <si>
    <t>16. Субсидия на получения ребенком услуг по присмотру и уходу в ЧДОО и у ИП</t>
  </si>
  <si>
    <t>Детей, оба родителя которых работают в бюджетных организациях</t>
  </si>
  <si>
    <t>Многодетных семей</t>
  </si>
  <si>
    <t>в них детей - дошкольников</t>
  </si>
  <si>
    <t>Малообеспеченных семей</t>
  </si>
  <si>
    <t>Неполных семей всего:</t>
  </si>
  <si>
    <t>из них мать-одиночка</t>
  </si>
  <si>
    <t>из них разведенных</t>
  </si>
  <si>
    <t>из них потеря кормильца</t>
  </si>
  <si>
    <t>Детей, находящихся под опекой</t>
  </si>
  <si>
    <t>Родителей-инвалидов</t>
  </si>
  <si>
    <t>Детей-инвалидов</t>
  </si>
  <si>
    <t>Детей из семей-переселенцев из зоны ЧАЭС</t>
  </si>
  <si>
    <t>Детей из семей, имеющих статус переселенцев</t>
  </si>
  <si>
    <t>Детей-иностранцев (не имеющих рос.гражд.)</t>
  </si>
  <si>
    <t>Неблагополучных семей</t>
  </si>
  <si>
    <t xml:space="preserve">Всего </t>
  </si>
  <si>
    <t>Категория граждан</t>
  </si>
  <si>
    <t>17. Социальный состав семей</t>
  </si>
  <si>
    <t>2.1.</t>
  </si>
  <si>
    <t>3.1.</t>
  </si>
  <si>
    <t>4.1.</t>
  </si>
  <si>
    <t>4.2.</t>
  </si>
  <si>
    <t>4.3.</t>
  </si>
  <si>
    <t>от 0 до 1 года</t>
  </si>
  <si>
    <t>от 1 года до 2 лет</t>
  </si>
  <si>
    <t>от 2 до 3 лет</t>
  </si>
  <si>
    <t>от 3 до 4 лет</t>
  </si>
  <si>
    <t>от 4 до 5 лет</t>
  </si>
  <si>
    <t>от 5 до 6 лет</t>
  </si>
  <si>
    <t>от 6 до 7 лет</t>
  </si>
  <si>
    <t>из них обуч-ся в школе</t>
  </si>
  <si>
    <t xml:space="preserve">18. Детское население от 0 до 7 </t>
  </si>
  <si>
    <t>Численность детского населения</t>
  </si>
  <si>
    <t xml:space="preserve">Охват </t>
  </si>
  <si>
    <t>от 1 до 2 лет</t>
  </si>
  <si>
    <t>Испонится 7 лет</t>
  </si>
  <si>
    <t>Исполнится 7 лет</t>
  </si>
  <si>
    <t xml:space="preserve">19. Численность детей, охваченных услугами дошкольного образования, присмотра и ухода </t>
  </si>
  <si>
    <t>Численность детей, охваченных услугами государственного сектора дошкольного образования</t>
  </si>
  <si>
    <t>Данные таблицы №2</t>
  </si>
  <si>
    <t>Численность детей, охваченных услугами негосударственного сектора</t>
  </si>
  <si>
    <t>Итого данные табл. №2</t>
  </si>
  <si>
    <t>Данные табл. №2</t>
  </si>
  <si>
    <t>20. % охвата услугами дошкольного образования, присмотра и ухода</t>
  </si>
  <si>
    <t>Учитываются дети, которые посещают группы полного и кратковременного пребывания, данные должны соотвествовать табл. №2</t>
  </si>
  <si>
    <t>21. Охват предшкольным образованием детей 5-7 лет (МДОУ, НДОУ, школа-сад, ОУ, УДО)</t>
  </si>
  <si>
    <t>Наименования территории</t>
  </si>
  <si>
    <t>Численность население от 5 до 7 лет без обучающихся в школе</t>
  </si>
  <si>
    <t>Численность детей от 5 до 7 лет, охваченных предшкольным образованием</t>
  </si>
  <si>
    <t>социально-коммуникативное</t>
  </si>
  <si>
    <t>познавательное</t>
  </si>
  <si>
    <t>речевое</t>
  </si>
  <si>
    <t>художественно-эстетическое</t>
  </si>
  <si>
    <t>физическое</t>
  </si>
  <si>
    <t>бесплатные</t>
  </si>
  <si>
    <t>платные</t>
  </si>
  <si>
    <t>ДОУ</t>
  </si>
  <si>
    <t>кружков</t>
  </si>
  <si>
    <t>22. Дополнительные услуги</t>
  </si>
  <si>
    <t>Направления услуг</t>
  </si>
  <si>
    <t xml:space="preserve">При получении 1 ребенком нескольких услуг в строке «всего» он учитывается 1 раз. </t>
  </si>
  <si>
    <t>При функционировании в 1 ДОО нескольких услуг в графе "Всего" организация учитывается 1 раз.</t>
  </si>
  <si>
    <t xml:space="preserve">всего </t>
  </si>
  <si>
    <t>23. Реализация программ раннего изучения иностранного языка</t>
  </si>
  <si>
    <t>всего организаций, раелизующих программу дошкольного образования</t>
  </si>
  <si>
    <t>из них организаций, раелизующих программы иностранного языка</t>
  </si>
  <si>
    <t>дети в возрасте от 4 до 7 лет в организациях, реализующих программы дошкольного образования</t>
  </si>
  <si>
    <t>численность детей в возрасте от 4 до 7 лет в этих организациях, изучающих иностранный язык</t>
  </si>
  <si>
    <t>24. Реализация программ духовно-нравственного воспитания в образовательных организациях, реализующих программу дошкольного образования</t>
  </si>
  <si>
    <t>Учитывать только программы духовно-нравственного (православного) воспитания (например: Шевченко С.Г., Гладких Л.П. и др.)</t>
  </si>
  <si>
    <t>из них организаций, раелизующих программы духовно-нравственного воспитания</t>
  </si>
  <si>
    <t>Численность детей в организациях, реализующих программы дошкольного образования</t>
  </si>
  <si>
    <t>из них изучают программы духовно-нравственного воспитания</t>
  </si>
  <si>
    <t>единиц</t>
  </si>
  <si>
    <t>в них мест</t>
  </si>
  <si>
    <t>в них групп</t>
  </si>
  <si>
    <t>Открывшиеся ДОО</t>
  </si>
  <si>
    <t>Открывшиеся группы в ДОО</t>
  </si>
  <si>
    <t>х</t>
  </si>
  <si>
    <t>Открывшиеся группы в школах</t>
  </si>
  <si>
    <t>Закрывшиеся на капитальный ремонт ДОО</t>
  </si>
  <si>
    <t>Закрывшиеся на капитальный ремонт группы</t>
  </si>
  <si>
    <t>Количество организаций, принятых в муниципальную собственность</t>
  </si>
  <si>
    <t>25. Изменение сети за 2014 год</t>
  </si>
  <si>
    <t>месяц открытия (ликвидации), насел. пункт, способ организации 
(новое строительство, возврат, перепрофилирование и др.)</t>
  </si>
  <si>
    <t>Ликвидированные организации, реалующие программу дошкольного образования (указать причину ликвидации)</t>
  </si>
  <si>
    <t>Индивидуальные предприниматели, оказывающие услуги по присмотру и уходу за детьми дошкольного возраста</t>
  </si>
  <si>
    <t xml:space="preserve">ГКП на базе всех учреждений
</t>
  </si>
  <si>
    <t>Всего ДО</t>
  </si>
  <si>
    <t>Отдельно стоящие здания</t>
  </si>
  <si>
    <t>Количество детей в них</t>
  </si>
  <si>
    <t>В жилых зданиях (встроенные, пристроенные)</t>
  </si>
  <si>
    <t>На базе школы (в здании школы)</t>
  </si>
  <si>
    <t>На базе учреждений дополнительного образования</t>
  </si>
  <si>
    <t>Приспособленнные здания</t>
  </si>
  <si>
    <t xml:space="preserve">Муниципальное образование </t>
  </si>
  <si>
    <t>Данные табл. 2</t>
  </si>
  <si>
    <t>26. Сведения о размещении дошкольных организаций (группы полного дня пребывания)</t>
  </si>
  <si>
    <t>Данные табл.2</t>
  </si>
  <si>
    <t>1. Количество мест полного дня пребывания рассчитывается в соответствии с требованиями СанПиН 2.4.1.3049-13.</t>
  </si>
  <si>
    <r>
      <t xml:space="preserve">2. В графе «численность детей на кратковременном пребывании» указываются </t>
    </r>
    <r>
      <rPr>
        <b/>
        <u/>
        <sz val="16"/>
        <color theme="1"/>
        <rFont val="Times New Roman"/>
        <family val="1"/>
        <charset val="204"/>
      </rPr>
      <t>только неорганизованные дети.</t>
    </r>
  </si>
  <si>
    <r>
      <t xml:space="preserve">Иные формы </t>
    </r>
    <r>
      <rPr>
        <b/>
        <sz val="12"/>
        <color rgb="FFFF0000"/>
        <rFont val="Times New Roman"/>
        <family val="1"/>
        <charset val="204"/>
      </rPr>
      <t>(указать)</t>
    </r>
  </si>
  <si>
    <r>
      <t xml:space="preserve">2)  среднегодовая численность = </t>
    </r>
    <r>
      <rPr>
        <b/>
        <u/>
        <sz val="14"/>
        <color theme="1"/>
        <rFont val="Times New Roman"/>
        <family val="1"/>
        <charset val="204"/>
      </rPr>
      <t xml:space="preserve">сумма средней ежемесячной  численности детей за 12 месяцев;
</t>
    </r>
  </si>
  <si>
    <t>27. Информация о группах комбинированной направленности</t>
  </si>
  <si>
    <t xml:space="preserve">в них мест  </t>
  </si>
  <si>
    <t>количество групп комбинированной наравленности</t>
  </si>
  <si>
    <t>детей в группах комбинированной направленности</t>
  </si>
  <si>
    <t>количество единиц</t>
  </si>
  <si>
    <t>численность детей посещающих логопункты</t>
  </si>
  <si>
    <r>
      <t xml:space="preserve">из них с ОВЗ </t>
    </r>
    <r>
      <rPr>
        <b/>
        <sz val="11"/>
        <color rgb="FFFF0000"/>
        <rFont val="Calibri"/>
        <family val="2"/>
        <charset val="204"/>
        <scheme val="minor"/>
      </rPr>
      <t>(имеются заключения ПМПк)</t>
    </r>
  </si>
  <si>
    <t>Территория</t>
  </si>
  <si>
    <r>
      <t xml:space="preserve">15. Компенсация части платы за присмотр и уход за детьми в 2014 </t>
    </r>
    <r>
      <rPr>
        <sz val="14"/>
        <color theme="1"/>
        <rFont val="Calibri"/>
        <family val="2"/>
        <charset val="204"/>
        <scheme val="minor"/>
      </rPr>
      <t>(в соответствии со ст.65 федерального закона "Об образовании в Российской Федерации" от 12 декабря 2014 года №273-ФЗ)</t>
    </r>
  </si>
  <si>
    <t>2. Информацию о численности детей в возрасте от о до 1 года (год рождения 2014) необходимо согласовать с поликлиникой</t>
  </si>
  <si>
    <r>
      <t xml:space="preserve">3. Дети в возрасте от 6 до 7 лет, обучающиеся в школе – это дети, </t>
    </r>
    <r>
      <rPr>
        <b/>
        <u/>
        <sz val="12"/>
        <color theme="1"/>
        <rFont val="Times New Roman"/>
        <family val="1"/>
        <charset val="204"/>
      </rPr>
      <t>не достигшие 7 лет</t>
    </r>
    <r>
      <rPr>
        <b/>
        <sz val="12"/>
        <color theme="1"/>
        <rFont val="Times New Roman"/>
        <family val="1"/>
        <charset val="204"/>
      </rPr>
      <t>, но уже обучающиеся в 1 классе.</t>
    </r>
  </si>
  <si>
    <t>28. Распределение детей по группам здоровья</t>
  </si>
  <si>
    <t>1.Информация о детях  в возрасте от 1 до 7 лет должна  соответствовать приложению о численности населения в возрасте от 1 до 7 лет</t>
  </si>
  <si>
    <t xml:space="preserve">Борисовский район </t>
  </si>
  <si>
    <t>Борисовский район</t>
  </si>
  <si>
    <t xml:space="preserve">7. Иные вариативные формы дошкольного образования на территории Борисовского района </t>
  </si>
  <si>
    <t>Постановление от 17 февраля 2014 года №5 "О родительской плате, взимаемой с родителей (законных представителей) за присмотр и уход за детьми в муниципальных бюджетных образовательных учреждениях Борисовского района, реализующих образовательные программы дошкольного образования"</t>
  </si>
  <si>
    <t>Сентябрь, село Крюково, перепрофилирование МБДОУ «Крюковский детский сад»</t>
  </si>
  <si>
    <t>14 декабря 2014 года, посёлок Борисовка, МБДОУ – детский сад комбинированного вида «Теремок»</t>
  </si>
  <si>
    <t xml:space="preserve"> Дети-сироты</t>
  </si>
  <si>
    <t xml:space="preserve">  Дети оставшиеся без попечения родителей</t>
  </si>
  <si>
    <t>Дети с туберкулезной интоксикацией</t>
  </si>
  <si>
    <t xml:space="preserve">Дети -инвалиды </t>
  </si>
  <si>
    <t>Малообеспеченные</t>
  </si>
  <si>
    <t>Многодетные</t>
  </si>
  <si>
    <t>Начальник МКУ "Управление образования администрации Борисовского района"</t>
  </si>
  <si>
    <t xml:space="preserve">Прудкая Т.П. </t>
  </si>
  <si>
    <t>Прудкая Т.П.</t>
  </si>
  <si>
    <t xml:space="preserve">Регистрационный номер 45 
от 19 января 2015 года </t>
  </si>
  <si>
    <t>Регистрационный номер 45
от 19 января 2015</t>
  </si>
  <si>
    <t xml:space="preserve">Регистрационный номер 45
от 19 января 2015 года </t>
  </si>
  <si>
    <t xml:space="preserve">Регистрационный номер 45
от  19 января 2015 года </t>
  </si>
  <si>
    <t>Регистрационный номер 45
от  19 января 2015</t>
  </si>
  <si>
    <t>Регистрационный номер 45
от 19 января 2015 года</t>
  </si>
  <si>
    <t>Регистрационный номер  45
от  19 января 2015 года</t>
  </si>
  <si>
    <t xml:space="preserve">Регистрационный номер  45 
от 19 января 2015 года </t>
  </si>
  <si>
    <t xml:space="preserve">Регистрационный номер 45 
от  19 января 2015 года 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</si>
</sst>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G Times"/>
      <family val="1"/>
    </font>
  </fonts>
  <fills count="3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9F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4">
    <xf numFmtId="0" fontId="0" fillId="0" borderId="0" xfId="0"/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0" borderId="1" xfId="0" applyFont="1" applyFill="1" applyBorder="1"/>
    <xf numFmtId="0" fontId="7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11" borderId="1" xfId="0" applyFont="1" applyFill="1" applyBorder="1"/>
    <xf numFmtId="0" fontId="1" fillId="4" borderId="1" xfId="0" applyFont="1" applyFill="1" applyBorder="1"/>
    <xf numFmtId="0" fontId="0" fillId="0" borderId="0" xfId="0" applyFill="1"/>
    <xf numFmtId="0" fontId="0" fillId="13" borderId="0" xfId="0" applyFill="1"/>
    <xf numFmtId="0" fontId="0" fillId="14" borderId="0" xfId="0" applyFill="1"/>
    <xf numFmtId="0" fontId="10" fillId="2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Protection="1">
      <protection locked="0"/>
    </xf>
    <xf numFmtId="0" fontId="0" fillId="0" borderId="0" xfId="0" applyProtection="1"/>
    <xf numFmtId="0" fontId="10" fillId="2" borderId="1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15" borderId="1" xfId="0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</xf>
    <xf numFmtId="0" fontId="1" fillId="16" borderId="1" xfId="0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6" fillId="0" borderId="1" xfId="0" applyFont="1" applyBorder="1" applyProtection="1"/>
    <xf numFmtId="0" fontId="4" fillId="0" borderId="0" xfId="0" applyFont="1" applyProtection="1"/>
    <xf numFmtId="0" fontId="0" fillId="17" borderId="0" xfId="0" applyFill="1"/>
    <xf numFmtId="0" fontId="0" fillId="0" borderId="1" xfId="0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10" fillId="1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16" borderId="1" xfId="0" applyFont="1" applyFill="1" applyBorder="1" applyAlignment="1">
      <alignment horizontal="center"/>
    </xf>
    <xf numFmtId="0" fontId="0" fillId="19" borderId="0" xfId="0" applyFill="1"/>
    <xf numFmtId="0" fontId="10" fillId="20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0" fillId="22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0" borderId="0" xfId="0" applyAlignment="1"/>
    <xf numFmtId="0" fontId="0" fillId="0" borderId="4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3" fillId="23" borderId="1" xfId="0" applyFont="1" applyFill="1" applyBorder="1"/>
    <xf numFmtId="0" fontId="1" fillId="23" borderId="1" xfId="0" applyFont="1" applyFill="1" applyBorder="1" applyAlignment="1">
      <alignment horizontal="center"/>
    </xf>
    <xf numFmtId="0" fontId="2" fillId="23" borderId="1" xfId="0" applyFont="1" applyFill="1" applyBorder="1"/>
    <xf numFmtId="0" fontId="0" fillId="23" borderId="1" xfId="0" applyFill="1" applyBorder="1" applyAlignment="1">
      <alignment horizontal="center"/>
    </xf>
    <xf numFmtId="0" fontId="3" fillId="24" borderId="1" xfId="0" applyFont="1" applyFill="1" applyBorder="1"/>
    <xf numFmtId="0" fontId="1" fillId="24" borderId="1" xfId="0" applyFont="1" applyFill="1" applyBorder="1" applyAlignment="1">
      <alignment horizontal="center"/>
    </xf>
    <xf numFmtId="0" fontId="0" fillId="24" borderId="0" xfId="0" applyFill="1"/>
    <xf numFmtId="0" fontId="1" fillId="0" borderId="3" xfId="0" applyFont="1" applyFill="1" applyBorder="1"/>
    <xf numFmtId="0" fontId="0" fillId="0" borderId="3" xfId="0" applyBorder="1"/>
    <xf numFmtId="0" fontId="1" fillId="11" borderId="3" xfId="0" applyFont="1" applyFill="1" applyBorder="1"/>
    <xf numFmtId="0" fontId="1" fillId="4" borderId="3" xfId="0" applyFont="1" applyFill="1" applyBorder="1"/>
    <xf numFmtId="0" fontId="7" fillId="0" borderId="3" xfId="0" applyFont="1" applyFill="1" applyBorder="1"/>
    <xf numFmtId="0" fontId="5" fillId="0" borderId="3" xfId="0" applyFont="1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Fill="1" applyBorder="1"/>
    <xf numFmtId="0" fontId="1" fillId="11" borderId="0" xfId="0" applyFont="1" applyFill="1" applyBorder="1"/>
    <xf numFmtId="0" fontId="1" fillId="4" borderId="0" xfId="0" applyFont="1" applyFill="1" applyBorder="1"/>
    <xf numFmtId="0" fontId="7" fillId="0" borderId="0" xfId="0" applyFont="1" applyFill="1" applyBorder="1"/>
    <xf numFmtId="0" fontId="5" fillId="0" borderId="0" xfId="0" applyFont="1" applyBorder="1"/>
    <xf numFmtId="0" fontId="1" fillId="0" borderId="0" xfId="0" applyFont="1" applyBorder="1"/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6" borderId="1" xfId="0" applyFont="1" applyFill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horizontal="center" vertical="top" wrapText="1"/>
    </xf>
    <xf numFmtId="0" fontId="1" fillId="7" borderId="1" xfId="0" applyFont="1" applyFill="1" applyBorder="1" applyAlignment="1" applyProtection="1">
      <alignment horizontal="center" vertical="top" wrapText="1"/>
    </xf>
    <xf numFmtId="0" fontId="1" fillId="8" borderId="2" xfId="0" applyFont="1" applyFill="1" applyBorder="1" applyAlignment="1" applyProtection="1">
      <alignment horizontal="center" vertical="top" wrapText="1"/>
    </xf>
    <xf numFmtId="0" fontId="8" fillId="11" borderId="1" xfId="0" applyFont="1" applyFill="1" applyBorder="1" applyProtection="1"/>
    <xf numFmtId="0" fontId="7" fillId="11" borderId="1" xfId="0" applyFont="1" applyFill="1" applyBorder="1" applyAlignment="1" applyProtection="1">
      <alignment horizontal="center"/>
    </xf>
    <xf numFmtId="0" fontId="7" fillId="11" borderId="2" xfId="0" applyFont="1" applyFill="1" applyBorder="1" applyAlignment="1" applyProtection="1">
      <alignment horizontal="center"/>
    </xf>
    <xf numFmtId="0" fontId="3" fillId="11" borderId="1" xfId="0" applyFont="1" applyFill="1" applyBorder="1" applyProtection="1"/>
    <xf numFmtId="0" fontId="1" fillId="11" borderId="1" xfId="0" applyFont="1" applyFill="1" applyBorder="1" applyAlignment="1" applyProtection="1">
      <alignment horizontal="center"/>
    </xf>
    <xf numFmtId="0" fontId="1" fillId="11" borderId="2" xfId="0" applyFont="1" applyFill="1" applyBorder="1" applyAlignment="1" applyProtection="1">
      <alignment horizontal="center"/>
    </xf>
    <xf numFmtId="0" fontId="3" fillId="4" borderId="1" xfId="0" applyFont="1" applyFill="1" applyBorder="1" applyProtection="1"/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3" fillId="5" borderId="1" xfId="0" applyFont="1" applyFill="1" applyBorder="1" applyProtection="1"/>
    <xf numFmtId="0" fontId="7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2" fillId="5" borderId="1" xfId="0" applyFont="1" applyFill="1" applyBorder="1" applyProtection="1"/>
    <xf numFmtId="0" fontId="0" fillId="5" borderId="1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0" borderId="0" xfId="0" applyFill="1" applyProtection="1"/>
    <xf numFmtId="16" fontId="1" fillId="0" borderId="0" xfId="0" applyNumberFormat="1" applyFont="1" applyFill="1" applyProtection="1"/>
    <xf numFmtId="0" fontId="1" fillId="4" borderId="1" xfId="0" applyFont="1" applyFill="1" applyBorder="1" applyProtection="1"/>
    <xf numFmtId="0" fontId="1" fillId="4" borderId="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2" borderId="1" xfId="0" applyFill="1" applyBorder="1" applyProtection="1"/>
    <xf numFmtId="0" fontId="1" fillId="10" borderId="1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3" fontId="7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2" borderId="9" xfId="0" applyFill="1" applyBorder="1" applyAlignment="1" applyProtection="1"/>
    <xf numFmtId="0" fontId="0" fillId="0" borderId="0" xfId="0" applyBorder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left"/>
      <protection locked="0"/>
    </xf>
    <xf numFmtId="0" fontId="1" fillId="14" borderId="1" xfId="0" applyFont="1" applyFill="1" applyBorder="1" applyAlignment="1" applyProtection="1">
      <alignment horizontal="center"/>
    </xf>
    <xf numFmtId="0" fontId="1" fillId="0" borderId="0" xfId="0" applyFont="1" applyAlignment="1">
      <alignment vertical="top" wrapText="1"/>
    </xf>
    <xf numFmtId="0" fontId="2" fillId="2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22" borderId="2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26" borderId="1" xfId="0" applyFont="1" applyFill="1" applyBorder="1" applyAlignment="1">
      <alignment horizontal="center"/>
    </xf>
    <xf numFmtId="0" fontId="10" fillId="27" borderId="1" xfId="0" applyFont="1" applyFill="1" applyBorder="1" applyAlignment="1">
      <alignment horizontal="center"/>
    </xf>
    <xf numFmtId="0" fontId="10" fillId="23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28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28" borderId="1" xfId="0" applyFont="1" applyFill="1" applyBorder="1" applyAlignment="1">
      <alignment horizontal="center"/>
    </xf>
    <xf numFmtId="0" fontId="10" fillId="28" borderId="2" xfId="0" applyFont="1" applyFill="1" applyBorder="1" applyAlignment="1">
      <alignment horizontal="center"/>
    </xf>
    <xf numFmtId="0" fontId="10" fillId="25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25" borderId="1" xfId="0" applyFill="1" applyBorder="1"/>
    <xf numFmtId="0" fontId="0" fillId="5" borderId="1" xfId="0" applyFill="1" applyBorder="1"/>
    <xf numFmtId="0" fontId="10" fillId="24" borderId="1" xfId="0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/>
    </xf>
    <xf numFmtId="0" fontId="9" fillId="20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20" borderId="1" xfId="0" applyFont="1" applyFill="1" applyBorder="1" applyAlignment="1">
      <alignment horizontal="center" vertical="top"/>
    </xf>
    <xf numFmtId="0" fontId="10" fillId="22" borderId="1" xfId="0" applyFont="1" applyFill="1" applyBorder="1" applyAlignment="1">
      <alignment horizontal="center" vertical="top"/>
    </xf>
    <xf numFmtId="0" fontId="10" fillId="15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29" borderId="1" xfId="0" applyFont="1" applyFill="1" applyBorder="1" applyAlignment="1">
      <alignment horizontal="center"/>
    </xf>
    <xf numFmtId="0" fontId="27" fillId="0" borderId="0" xfId="0" applyFont="1" applyBorder="1"/>
    <xf numFmtId="0" fontId="14" fillId="0" borderId="0" xfId="0" applyFont="1" applyFill="1" applyBorder="1" applyAlignment="1"/>
    <xf numFmtId="0" fontId="1" fillId="0" borderId="0" xfId="0" applyFont="1" applyAlignment="1"/>
    <xf numFmtId="0" fontId="32" fillId="0" borderId="0" xfId="0" applyFont="1"/>
    <xf numFmtId="0" fontId="34" fillId="30" borderId="1" xfId="0" applyFont="1" applyFill="1" applyBorder="1" applyAlignment="1">
      <alignment horizontal="center"/>
    </xf>
    <xf numFmtId="0" fontId="35" fillId="30" borderId="1" xfId="0" applyFont="1" applyFill="1" applyBorder="1" applyAlignment="1">
      <alignment horizontal="center"/>
    </xf>
    <xf numFmtId="0" fontId="35" fillId="10" borderId="1" xfId="0" applyFont="1" applyFill="1" applyBorder="1" applyAlignment="1">
      <alignment horizontal="center"/>
    </xf>
    <xf numFmtId="0" fontId="36" fillId="30" borderId="1" xfId="0" applyFont="1" applyFill="1" applyBorder="1" applyAlignment="1">
      <alignment horizontal="center"/>
    </xf>
    <xf numFmtId="0" fontId="37" fillId="30" borderId="1" xfId="0" applyFont="1" applyFill="1" applyBorder="1" applyAlignment="1">
      <alignment horizontal="center"/>
    </xf>
    <xf numFmtId="0" fontId="37" fillId="10" borderId="1" xfId="0" applyFont="1" applyFill="1" applyBorder="1" applyAlignment="1">
      <alignment horizontal="center"/>
    </xf>
    <xf numFmtId="0" fontId="36" fillId="10" borderId="1" xfId="0" applyFont="1" applyFill="1" applyBorder="1" applyAlignment="1">
      <alignment horizontal="center"/>
    </xf>
    <xf numFmtId="0" fontId="35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11" borderId="2" xfId="0" applyFont="1" applyFill="1" applyBorder="1" applyAlignment="1" applyProtection="1"/>
    <xf numFmtId="0" fontId="3" fillId="11" borderId="3" xfId="0" applyFont="1" applyFill="1" applyBorder="1" applyAlignment="1" applyProtection="1"/>
    <xf numFmtId="0" fontId="9" fillId="3" borderId="1" xfId="0" applyFont="1" applyFill="1" applyBorder="1" applyAlignment="1" applyProtection="1">
      <alignment horizontal="center"/>
    </xf>
    <xf numFmtId="0" fontId="9" fillId="15" borderId="1" xfId="0" applyFont="1" applyFill="1" applyBorder="1" applyAlignment="1" applyProtection="1">
      <alignment horizontal="center"/>
    </xf>
    <xf numFmtId="0" fontId="9" fillId="10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12" borderId="1" xfId="0" applyFont="1" applyFill="1" applyBorder="1" applyAlignment="1" applyProtection="1">
      <alignment horizontal="center"/>
    </xf>
    <xf numFmtId="0" fontId="10" fillId="15" borderId="1" xfId="0" applyFont="1" applyFill="1" applyBorder="1" applyAlignment="1" applyProtection="1">
      <alignment horizontal="center"/>
    </xf>
    <xf numFmtId="0" fontId="10" fillId="16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0" fillId="10" borderId="1" xfId="0" applyFont="1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0" fillId="13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Fill="1" applyBorder="1" applyProtection="1"/>
    <xf numFmtId="0" fontId="1" fillId="4" borderId="1" xfId="0" applyFont="1" applyFill="1" applyBorder="1" applyAlignment="1" applyProtection="1">
      <alignment horizontal="center"/>
      <protection locked="0"/>
    </xf>
    <xf numFmtId="0" fontId="0" fillId="19" borderId="0" xfId="0" applyFill="1" applyProtection="1"/>
    <xf numFmtId="0" fontId="10" fillId="21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0" fillId="2" borderId="1" xfId="0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4" fillId="0" borderId="0" xfId="0" applyFont="1" applyBorder="1" applyAlignment="1" applyProtection="1">
      <alignment horizontal="left" vertical="top"/>
    </xf>
    <xf numFmtId="0" fontId="4" fillId="0" borderId="9" xfId="0" applyFont="1" applyBorder="1" applyAlignment="1" applyProtection="1"/>
    <xf numFmtId="0" fontId="3" fillId="17" borderId="1" xfId="0" applyFont="1" applyFill="1" applyBorder="1" applyProtection="1"/>
    <xf numFmtId="0" fontId="1" fillId="17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3" fillId="10" borderId="1" xfId="0" applyFont="1" applyFill="1" applyBorder="1" applyProtection="1"/>
    <xf numFmtId="0" fontId="0" fillId="17" borderId="1" xfId="0" applyFill="1" applyBorder="1" applyAlignment="1" applyProtection="1">
      <alignment horizontal="center"/>
    </xf>
    <xf numFmtId="0" fontId="7" fillId="17" borderId="1" xfId="0" applyFont="1" applyFill="1" applyBorder="1" applyAlignment="1" applyProtection="1">
      <alignment horizontal="center"/>
    </xf>
    <xf numFmtId="0" fontId="5" fillId="10" borderId="1" xfId="0" applyFont="1" applyFill="1" applyBorder="1" applyAlignment="1" applyProtection="1">
      <alignment horizontal="center"/>
    </xf>
    <xf numFmtId="0" fontId="3" fillId="14" borderId="1" xfId="0" applyFont="1" applyFill="1" applyBorder="1" applyProtection="1"/>
    <xf numFmtId="0" fontId="8" fillId="13" borderId="1" xfId="0" applyFont="1" applyFill="1" applyBorder="1" applyProtection="1"/>
    <xf numFmtId="0" fontId="0" fillId="13" borderId="1" xfId="0" applyFill="1" applyBorder="1" applyAlignment="1" applyProtection="1">
      <alignment horizontal="center"/>
    </xf>
    <xf numFmtId="0" fontId="6" fillId="13" borderId="1" xfId="0" applyFont="1" applyFill="1" applyBorder="1" applyProtection="1"/>
    <xf numFmtId="0" fontId="2" fillId="18" borderId="1" xfId="0" applyFont="1" applyFill="1" applyBorder="1" applyProtection="1"/>
    <xf numFmtId="0" fontId="0" fillId="18" borderId="1" xfId="0" applyFill="1" applyBorder="1" applyAlignment="1" applyProtection="1">
      <alignment horizontal="center"/>
    </xf>
    <xf numFmtId="0" fontId="13" fillId="0" borderId="0" xfId="0" applyFont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0" fontId="0" fillId="13" borderId="5" xfId="0" applyFill="1" applyBorder="1" applyAlignment="1" applyProtection="1"/>
    <xf numFmtId="0" fontId="10" fillId="0" borderId="1" xfId="0" applyFont="1" applyFill="1" applyBorder="1" applyAlignment="1" applyProtection="1">
      <alignment horizontal="center"/>
    </xf>
    <xf numFmtId="0" fontId="10" fillId="13" borderId="1" xfId="0" applyFont="1" applyFill="1" applyBorder="1" applyAlignment="1" applyProtection="1">
      <alignment horizontal="center"/>
    </xf>
    <xf numFmtId="0" fontId="1" fillId="13" borderId="1" xfId="0" applyFont="1" applyFill="1" applyBorder="1" applyAlignment="1" applyProtection="1">
      <alignment horizontal="center"/>
    </xf>
    <xf numFmtId="0" fontId="10" fillId="18" borderId="1" xfId="0" applyFont="1" applyFill="1" applyBorder="1" applyAlignment="1" applyProtection="1">
      <alignment horizontal="center"/>
    </xf>
    <xf numFmtId="0" fontId="10" fillId="20" borderId="1" xfId="0" applyFont="1" applyFill="1" applyBorder="1" applyAlignment="1" applyProtection="1">
      <alignment horizontal="center"/>
    </xf>
    <xf numFmtId="0" fontId="10" fillId="9" borderId="1" xfId="0" applyFont="1" applyFill="1" applyBorder="1" applyAlignment="1" applyProtection="1">
      <alignment horizontal="center"/>
    </xf>
    <xf numFmtId="0" fontId="0" fillId="20" borderId="1" xfId="0" applyFont="1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2" fontId="0" fillId="21" borderId="1" xfId="0" applyNumberFormat="1" applyFill="1" applyBorder="1" applyAlignment="1" applyProtection="1">
      <alignment horizontal="center"/>
    </xf>
    <xf numFmtId="2" fontId="0" fillId="16" borderId="1" xfId="0" applyNumberFormat="1" applyFill="1" applyBorder="1" applyAlignment="1" applyProtection="1">
      <alignment horizontal="center"/>
    </xf>
    <xf numFmtId="0" fontId="19" fillId="0" borderId="0" xfId="0" applyFont="1" applyAlignment="1" applyProtection="1">
      <alignment horizontal="justify"/>
    </xf>
    <xf numFmtId="0" fontId="20" fillId="0" borderId="0" xfId="0" applyFont="1" applyAlignment="1" applyProtection="1">
      <alignment horizontal="justify"/>
    </xf>
    <xf numFmtId="0" fontId="18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left"/>
    </xf>
    <xf numFmtId="0" fontId="10" fillId="22" borderId="1" xfId="0" applyFont="1" applyFill="1" applyBorder="1" applyAlignment="1" applyProtection="1">
      <alignment horizontal="center"/>
    </xf>
    <xf numFmtId="0" fontId="0" fillId="20" borderId="1" xfId="0" applyFill="1" applyBorder="1" applyAlignment="1" applyProtection="1">
      <alignment horizontal="center"/>
    </xf>
    <xf numFmtId="2" fontId="2" fillId="22" borderId="1" xfId="0" applyNumberFormat="1" applyFont="1" applyFill="1" applyBorder="1" applyAlignment="1" applyProtection="1">
      <alignment horizontal="center"/>
    </xf>
    <xf numFmtId="0" fontId="0" fillId="21" borderId="1" xfId="0" applyFill="1" applyBorder="1" applyAlignment="1" applyProtection="1">
      <alignment horizontal="center"/>
    </xf>
    <xf numFmtId="0" fontId="0" fillId="16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0" xfId="0" applyAlignment="1" applyProtection="1"/>
    <xf numFmtId="0" fontId="2" fillId="22" borderId="1" xfId="0" applyFont="1" applyFill="1" applyBorder="1" applyAlignment="1" applyProtection="1">
      <alignment horizontal="center"/>
    </xf>
    <xf numFmtId="0" fontId="24" fillId="10" borderId="1" xfId="0" applyFont="1" applyFill="1" applyBorder="1" applyAlignment="1" applyProtection="1">
      <alignment horizontal="center"/>
    </xf>
    <xf numFmtId="0" fontId="24" fillId="0" borderId="1" xfId="0" applyFont="1" applyBorder="1" applyAlignment="1" applyProtection="1">
      <alignment horizontal="center"/>
    </xf>
    <xf numFmtId="0" fontId="2" fillId="3" borderId="1" xfId="0" applyFont="1" applyFill="1" applyBorder="1" applyProtection="1"/>
    <xf numFmtId="0" fontId="18" fillId="3" borderId="1" xfId="0" applyFont="1" applyFill="1" applyBorder="1" applyAlignment="1" applyProtection="1">
      <alignment horizontal="left" vertical="top" wrapText="1"/>
    </xf>
    <xf numFmtId="0" fontId="2" fillId="10" borderId="3" xfId="0" applyFont="1" applyFill="1" applyBorder="1" applyProtection="1"/>
    <xf numFmtId="0" fontId="2" fillId="10" borderId="1" xfId="0" applyFont="1" applyFill="1" applyBorder="1" applyProtection="1"/>
    <xf numFmtId="0" fontId="1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vertical="top" wrapText="1"/>
    </xf>
    <xf numFmtId="0" fontId="3" fillId="0" borderId="1" xfId="0" applyFont="1" applyBorder="1" applyProtection="1"/>
    <xf numFmtId="0" fontId="12" fillId="0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</xf>
    <xf numFmtId="0" fontId="10" fillId="3" borderId="1" xfId="0" applyFont="1" applyFill="1" applyBorder="1" applyAlignment="1" applyProtection="1">
      <alignment horizontal="center" vertical="top" wrapText="1"/>
    </xf>
    <xf numFmtId="0" fontId="10" fillId="15" borderId="1" xfId="0" applyFont="1" applyFill="1" applyBorder="1" applyAlignment="1" applyProtection="1">
      <alignment horizontal="center" vertical="top" wrapText="1"/>
    </xf>
    <xf numFmtId="0" fontId="10" fillId="21" borderId="1" xfId="0" applyFont="1" applyFill="1" applyBorder="1" applyAlignment="1" applyProtection="1">
      <alignment horizontal="center" vertical="top" wrapText="1"/>
    </xf>
    <xf numFmtId="0" fontId="10" fillId="16" borderId="1" xfId="0" applyFont="1" applyFill="1" applyBorder="1" applyAlignment="1" applyProtection="1">
      <alignment horizontal="center" vertical="top" wrapText="1"/>
    </xf>
    <xf numFmtId="0" fontId="10" fillId="9" borderId="1" xfId="0" applyFont="1" applyFill="1" applyBorder="1" applyAlignment="1" applyProtection="1">
      <alignment horizontal="center" vertical="top" wrapText="1"/>
    </xf>
    <xf numFmtId="0" fontId="0" fillId="19" borderId="13" xfId="0" applyFill="1" applyBorder="1" applyAlignment="1" applyProtection="1">
      <alignment horizontal="center" vertical="top"/>
      <protection locked="0"/>
    </xf>
    <xf numFmtId="0" fontId="2" fillId="19" borderId="13" xfId="0" applyFont="1" applyFill="1" applyBorder="1" applyAlignment="1" applyProtection="1">
      <alignment horizontal="center" vertical="top"/>
      <protection locked="0"/>
    </xf>
    <xf numFmtId="0" fontId="26" fillId="19" borderId="13" xfId="0" applyFont="1" applyFill="1" applyBorder="1" applyAlignment="1" applyProtection="1">
      <alignment horizontal="center" vertical="top"/>
      <protection locked="0"/>
    </xf>
    <xf numFmtId="0" fontId="0" fillId="19" borderId="13" xfId="0" applyFill="1" applyBorder="1" applyAlignment="1" applyProtection="1">
      <alignment vertical="top"/>
      <protection locked="0"/>
    </xf>
    <xf numFmtId="0" fontId="26" fillId="19" borderId="13" xfId="0" applyFont="1" applyFill="1" applyBorder="1" applyAlignment="1" applyProtection="1">
      <alignment vertical="top"/>
      <protection locked="0"/>
    </xf>
    <xf numFmtId="0" fontId="0" fillId="19" borderId="1" xfId="0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 applyProtection="1">
      <alignment horizontal="center"/>
    </xf>
    <xf numFmtId="0" fontId="0" fillId="15" borderId="1" xfId="0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 vertical="top"/>
    </xf>
    <xf numFmtId="0" fontId="18" fillId="0" borderId="1" xfId="0" applyFont="1" applyBorder="1" applyAlignment="1" applyProtection="1">
      <alignment vertical="top" wrapText="1"/>
    </xf>
    <xf numFmtId="0" fontId="2" fillId="10" borderId="3" xfId="0" applyFont="1" applyFill="1" applyBorder="1" applyAlignment="1" applyProtection="1">
      <alignment horizontal="center"/>
    </xf>
    <xf numFmtId="0" fontId="18" fillId="0" borderId="1" xfId="0" applyFont="1" applyBorder="1" applyAlignment="1" applyProtection="1">
      <alignment wrapText="1"/>
    </xf>
    <xf numFmtId="16" fontId="2" fillId="0" borderId="2" xfId="0" applyNumberFormat="1" applyFont="1" applyFill="1" applyBorder="1" applyAlignment="1" applyProtection="1">
      <alignment horizontal="right" vertical="top"/>
    </xf>
    <xf numFmtId="0" fontId="2" fillId="0" borderId="2" xfId="0" applyFont="1" applyFill="1" applyBorder="1" applyAlignment="1" applyProtection="1">
      <alignment horizontal="right" vertical="top"/>
    </xf>
    <xf numFmtId="0" fontId="6" fillId="0" borderId="2" xfId="0" applyFont="1" applyFill="1" applyBorder="1" applyAlignment="1" applyProtection="1">
      <alignment horizontal="right" vertical="top"/>
    </xf>
    <xf numFmtId="0" fontId="28" fillId="0" borderId="1" xfId="0" applyFont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0" fillId="19" borderId="1" xfId="0" applyFill="1" applyBorder="1" applyAlignment="1" applyProtection="1">
      <alignment horizontal="center"/>
      <protection locked="0"/>
    </xf>
    <xf numFmtId="0" fontId="2" fillId="19" borderId="1" xfId="0" applyFont="1" applyFill="1" applyBorder="1" applyAlignment="1" applyProtection="1">
      <alignment horizontal="center"/>
      <protection locked="0"/>
    </xf>
    <xf numFmtId="0" fontId="2" fillId="19" borderId="2" xfId="0" applyFont="1" applyFill="1" applyBorder="1" applyAlignment="1" applyProtection="1">
      <alignment horizontal="center"/>
      <protection locked="0"/>
    </xf>
    <xf numFmtId="0" fontId="10" fillId="25" borderId="1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25" borderId="1" xfId="0" applyFill="1" applyBorder="1" applyProtection="1"/>
    <xf numFmtId="0" fontId="0" fillId="5" borderId="1" xfId="0" applyFill="1" applyBorder="1" applyProtection="1"/>
    <xf numFmtId="0" fontId="0" fillId="10" borderId="1" xfId="0" applyFill="1" applyBorder="1" applyProtection="1"/>
    <xf numFmtId="0" fontId="0" fillId="18" borderId="1" xfId="0" applyFill="1" applyBorder="1" applyProtection="1"/>
    <xf numFmtId="0" fontId="4" fillId="0" borderId="0" xfId="0" applyFont="1" applyAlignment="1" applyProtection="1"/>
    <xf numFmtId="0" fontId="10" fillId="20" borderId="1" xfId="0" applyFont="1" applyFill="1" applyBorder="1" applyAlignment="1" applyProtection="1">
      <alignment horizontal="center"/>
      <protection locked="0"/>
    </xf>
    <xf numFmtId="0" fontId="0" fillId="19" borderId="1" xfId="0" applyFill="1" applyBorder="1" applyProtection="1">
      <protection locked="0"/>
    </xf>
    <xf numFmtId="0" fontId="37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19" fillId="0" borderId="0" xfId="0" applyFont="1" applyAlignment="1">
      <alignment horizontal="justify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/>
    <xf numFmtId="0" fontId="0" fillId="0" borderId="0" xfId="0" applyBorder="1" applyAlignment="1">
      <alignment vertical="top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vertical="top" wrapText="1"/>
    </xf>
    <xf numFmtId="0" fontId="18" fillId="0" borderId="0" xfId="0" applyFont="1" applyAlignment="1">
      <alignment wrapText="1"/>
    </xf>
    <xf numFmtId="0" fontId="18" fillId="0" borderId="1" xfId="0" applyFont="1" applyBorder="1" applyAlignment="1">
      <alignment vertical="top" wrapText="1"/>
    </xf>
    <xf numFmtId="0" fontId="44" fillId="0" borderId="1" xfId="0" applyFont="1" applyBorder="1" applyAlignment="1" applyProtection="1">
      <alignment wrapText="1"/>
      <protection locked="0"/>
    </xf>
    <xf numFmtId="0" fontId="44" fillId="19" borderId="13" xfId="0" applyFont="1" applyFill="1" applyBorder="1" applyAlignment="1" applyProtection="1">
      <alignment horizontal="center" vertical="top" wrapText="1"/>
      <protection locked="0"/>
    </xf>
    <xf numFmtId="0" fontId="44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3" fillId="4" borderId="2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/>
    <xf numFmtId="0" fontId="0" fillId="0" borderId="4" xfId="0" applyFill="1" applyBorder="1" applyAlignment="1" applyProtection="1"/>
    <xf numFmtId="0" fontId="3" fillId="11" borderId="2" xfId="0" applyFont="1" applyFill="1" applyBorder="1" applyAlignment="1" applyProtection="1"/>
    <xf numFmtId="0" fontId="3" fillId="11" borderId="3" xfId="0" applyFont="1" applyFill="1" applyBorder="1" applyAlignment="1" applyProtection="1"/>
    <xf numFmtId="0" fontId="8" fillId="11" borderId="2" xfId="0" applyFont="1" applyFill="1" applyBorder="1" applyAlignment="1" applyProtection="1"/>
    <xf numFmtId="0" fontId="8" fillId="11" borderId="3" xfId="0" applyFont="1" applyFill="1" applyBorder="1" applyAlignment="1" applyProtection="1"/>
    <xf numFmtId="0" fontId="2" fillId="5" borderId="2" xfId="0" applyFont="1" applyFill="1" applyBorder="1" applyAlignment="1" applyProtection="1"/>
    <xf numFmtId="0" fontId="2" fillId="5" borderId="3" xfId="0" applyFont="1" applyFill="1" applyBorder="1" applyAlignment="1" applyProtection="1"/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/>
    </xf>
    <xf numFmtId="0" fontId="23" fillId="0" borderId="0" xfId="0" applyFont="1" applyAlignment="1" applyProtection="1">
      <alignment horizontal="left" vertical="top"/>
    </xf>
    <xf numFmtId="0" fontId="4" fillId="0" borderId="1" xfId="0" applyFont="1" applyBorder="1" applyAlignment="1" applyProtection="1">
      <alignment horizontal="center" vertical="top"/>
    </xf>
    <xf numFmtId="0" fontId="1" fillId="4" borderId="2" xfId="0" applyFont="1" applyFill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/>
    <xf numFmtId="0" fontId="3" fillId="5" borderId="3" xfId="0" applyFont="1" applyFill="1" applyBorder="1" applyAlignment="1" applyProtection="1"/>
    <xf numFmtId="0" fontId="3" fillId="11" borderId="2" xfId="0" applyFont="1" applyFill="1" applyBorder="1" applyAlignment="1" applyProtection="1">
      <alignment horizontal="left" wrapText="1"/>
    </xf>
    <xf numFmtId="0" fontId="3" fillId="11" borderId="3" xfId="0" applyFont="1" applyFill="1" applyBorder="1" applyAlignment="1" applyProtection="1">
      <alignment horizontal="left" wrapText="1"/>
    </xf>
    <xf numFmtId="0" fontId="8" fillId="11" borderId="2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 wrapText="1"/>
    </xf>
    <xf numFmtId="0" fontId="3" fillId="11" borderId="3" xfId="0" applyFont="1" applyFill="1" applyBorder="1" applyAlignment="1" applyProtection="1">
      <alignment horizontal="center" wrapText="1"/>
    </xf>
    <xf numFmtId="0" fontId="9" fillId="3" borderId="1" xfId="0" applyFont="1" applyFill="1" applyBorder="1" applyAlignment="1" applyProtection="1">
      <alignment horizontal="center"/>
    </xf>
    <xf numFmtId="0" fontId="9" fillId="15" borderId="1" xfId="0" applyFont="1" applyFill="1" applyBorder="1" applyAlignment="1" applyProtection="1">
      <alignment horizontal="center"/>
    </xf>
    <xf numFmtId="0" fontId="10" fillId="15" borderId="2" xfId="0" applyFont="1" applyFill="1" applyBorder="1" applyAlignment="1" applyProtection="1">
      <alignment horizontal="center"/>
    </xf>
    <xf numFmtId="0" fontId="10" fillId="15" borderId="5" xfId="0" applyFont="1" applyFill="1" applyBorder="1" applyAlignment="1" applyProtection="1">
      <alignment horizontal="center"/>
    </xf>
    <xf numFmtId="0" fontId="10" fillId="15" borderId="3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top" wrapText="1"/>
    </xf>
    <xf numFmtId="0" fontId="9" fillId="12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10" borderId="1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15" borderId="6" xfId="0" applyFont="1" applyFill="1" applyBorder="1" applyAlignment="1" applyProtection="1">
      <alignment horizontal="center" vertical="center" wrapText="1"/>
    </xf>
    <xf numFmtId="0" fontId="10" fillId="15" borderId="4" xfId="0" applyFont="1" applyFill="1" applyBorder="1" applyAlignment="1" applyProtection="1">
      <alignment horizontal="center" vertical="center" wrapText="1"/>
    </xf>
    <xf numFmtId="0" fontId="10" fillId="15" borderId="7" xfId="0" applyFont="1" applyFill="1" applyBorder="1" applyAlignment="1" applyProtection="1">
      <alignment horizontal="center" vertical="center" wrapText="1"/>
    </xf>
    <xf numFmtId="0" fontId="10" fillId="15" borderId="8" xfId="0" applyFont="1" applyFill="1" applyBorder="1" applyAlignment="1" applyProtection="1">
      <alignment horizontal="center" vertical="center" wrapText="1"/>
    </xf>
    <xf numFmtId="0" fontId="10" fillId="15" borderId="9" xfId="0" applyFont="1" applyFill="1" applyBorder="1" applyAlignment="1" applyProtection="1">
      <alignment horizontal="center" vertical="center" wrapText="1"/>
    </xf>
    <xf numFmtId="0" fontId="10" fillId="15" borderId="10" xfId="0" applyFont="1" applyFill="1" applyBorder="1" applyAlignment="1" applyProtection="1">
      <alignment horizontal="center" vertical="center" wrapText="1"/>
    </xf>
    <xf numFmtId="0" fontId="10" fillId="15" borderId="6" xfId="0" applyFont="1" applyFill="1" applyBorder="1" applyAlignment="1" applyProtection="1">
      <alignment horizontal="center" vertical="center"/>
    </xf>
    <xf numFmtId="0" fontId="10" fillId="15" borderId="4" xfId="0" applyFont="1" applyFill="1" applyBorder="1" applyAlignment="1" applyProtection="1">
      <alignment horizontal="center" vertical="center"/>
    </xf>
    <xf numFmtId="0" fontId="10" fillId="15" borderId="7" xfId="0" applyFont="1" applyFill="1" applyBorder="1" applyAlignment="1" applyProtection="1">
      <alignment horizontal="center" vertical="center"/>
    </xf>
    <xf numFmtId="0" fontId="10" fillId="15" borderId="8" xfId="0" applyFont="1" applyFill="1" applyBorder="1" applyAlignment="1" applyProtection="1">
      <alignment horizontal="center" vertical="center"/>
    </xf>
    <xf numFmtId="0" fontId="10" fillId="15" borderId="9" xfId="0" applyFont="1" applyFill="1" applyBorder="1" applyAlignment="1" applyProtection="1">
      <alignment horizontal="center" vertical="center"/>
    </xf>
    <xf numFmtId="0" fontId="10" fillId="15" borderId="10" xfId="0" applyFont="1" applyFill="1" applyBorder="1" applyAlignment="1" applyProtection="1">
      <alignment horizontal="center" vertical="center"/>
    </xf>
    <xf numFmtId="0" fontId="9" fillId="16" borderId="1" xfId="0" applyFont="1" applyFill="1" applyBorder="1" applyAlignment="1" applyProtection="1">
      <alignment horizontal="center"/>
    </xf>
    <xf numFmtId="0" fontId="10" fillId="12" borderId="1" xfId="0" applyFont="1" applyFill="1" applyBorder="1" applyAlignment="1" applyProtection="1">
      <alignment horizontal="center"/>
    </xf>
    <xf numFmtId="0" fontId="10" fillId="12" borderId="5" xfId="0" applyFont="1" applyFill="1" applyBorder="1" applyAlignment="1" applyProtection="1">
      <alignment horizontal="center"/>
    </xf>
    <xf numFmtId="0" fontId="10" fillId="12" borderId="3" xfId="0" applyFont="1" applyFill="1" applyBorder="1" applyAlignment="1" applyProtection="1">
      <alignment horizontal="center"/>
    </xf>
    <xf numFmtId="0" fontId="0" fillId="15" borderId="8" xfId="0" applyFill="1" applyBorder="1" applyAlignment="1" applyProtection="1">
      <alignment horizontal="center"/>
    </xf>
    <xf numFmtId="0" fontId="0" fillId="15" borderId="9" xfId="0" applyFill="1" applyBorder="1" applyAlignment="1" applyProtection="1">
      <alignment horizontal="center"/>
    </xf>
    <xf numFmtId="0" fontId="0" fillId="15" borderId="10" xfId="0" applyFill="1" applyBorder="1" applyAlignment="1" applyProtection="1">
      <alignment horizontal="center"/>
    </xf>
    <xf numFmtId="0" fontId="10" fillId="15" borderId="1" xfId="0" applyFont="1" applyFill="1" applyBorder="1" applyAlignment="1" applyProtection="1">
      <alignment horizontal="center"/>
    </xf>
    <xf numFmtId="0" fontId="10" fillId="12" borderId="6" xfId="0" applyFont="1" applyFill="1" applyBorder="1" applyAlignment="1" applyProtection="1">
      <alignment horizontal="center" vertical="center" wrapText="1"/>
    </xf>
    <xf numFmtId="0" fontId="10" fillId="12" borderId="4" xfId="0" applyFont="1" applyFill="1" applyBorder="1" applyAlignment="1" applyProtection="1">
      <alignment horizontal="center" vertical="center" wrapText="1"/>
    </xf>
    <xf numFmtId="0" fontId="10" fillId="12" borderId="7" xfId="0" applyFont="1" applyFill="1" applyBorder="1" applyAlignment="1" applyProtection="1">
      <alignment horizontal="center" vertical="center" wrapText="1"/>
    </xf>
    <xf numFmtId="0" fontId="10" fillId="12" borderId="8" xfId="0" applyFont="1" applyFill="1" applyBorder="1" applyAlignment="1" applyProtection="1">
      <alignment horizontal="center" vertical="center" wrapText="1"/>
    </xf>
    <xf numFmtId="0" fontId="10" fillId="12" borderId="9" xfId="0" applyFont="1" applyFill="1" applyBorder="1" applyAlignment="1" applyProtection="1">
      <alignment horizontal="center" vertical="center" wrapText="1"/>
    </xf>
    <xf numFmtId="0" fontId="10" fillId="12" borderId="10" xfId="0" applyFont="1" applyFill="1" applyBorder="1" applyAlignment="1" applyProtection="1">
      <alignment horizontal="center" vertical="center" wrapText="1"/>
    </xf>
    <xf numFmtId="0" fontId="10" fillId="12" borderId="6" xfId="0" applyFont="1" applyFill="1" applyBorder="1" applyAlignment="1" applyProtection="1">
      <alignment horizontal="center" vertical="center"/>
    </xf>
    <xf numFmtId="0" fontId="10" fillId="12" borderId="4" xfId="0" applyFont="1" applyFill="1" applyBorder="1" applyAlignment="1" applyProtection="1">
      <alignment horizontal="center" vertical="center"/>
    </xf>
    <xf numFmtId="0" fontId="10" fillId="12" borderId="7" xfId="0" applyFont="1" applyFill="1" applyBorder="1" applyAlignment="1" applyProtection="1">
      <alignment horizontal="center" vertical="center"/>
    </xf>
    <xf numFmtId="0" fontId="10" fillId="12" borderId="8" xfId="0" applyFont="1" applyFill="1" applyBorder="1" applyAlignment="1" applyProtection="1">
      <alignment horizontal="center" vertical="center"/>
    </xf>
    <xf numFmtId="0" fontId="10" fillId="12" borderId="9" xfId="0" applyFont="1" applyFill="1" applyBorder="1" applyAlignment="1" applyProtection="1">
      <alignment horizontal="center" vertical="center"/>
    </xf>
    <xf numFmtId="0" fontId="10" fillId="12" borderId="10" xfId="0" applyFont="1" applyFill="1" applyBorder="1" applyAlignment="1" applyProtection="1">
      <alignment horizontal="center" vertical="center"/>
    </xf>
    <xf numFmtId="0" fontId="0" fillId="12" borderId="8" xfId="0" applyFill="1" applyBorder="1" applyAlignment="1" applyProtection="1">
      <alignment horizontal="center"/>
    </xf>
    <xf numFmtId="0" fontId="0" fillId="12" borderId="9" xfId="0" applyFill="1" applyBorder="1" applyAlignment="1" applyProtection="1">
      <alignment horizontal="center"/>
    </xf>
    <xf numFmtId="0" fontId="0" fillId="12" borderId="10" xfId="0" applyFill="1" applyBorder="1" applyAlignment="1" applyProtection="1">
      <alignment horizontal="center"/>
    </xf>
    <xf numFmtId="0" fontId="10" fillId="12" borderId="2" xfId="0" applyFont="1" applyFill="1" applyBorder="1" applyAlignment="1" applyProtection="1">
      <alignment horizontal="center"/>
    </xf>
    <xf numFmtId="0" fontId="10" fillId="16" borderId="1" xfId="0" applyFont="1" applyFill="1" applyBorder="1" applyAlignment="1" applyProtection="1">
      <alignment horizontal="center"/>
    </xf>
    <xf numFmtId="0" fontId="10" fillId="10" borderId="6" xfId="0" applyFont="1" applyFill="1" applyBorder="1" applyAlignment="1" applyProtection="1">
      <alignment horizontal="center" vertical="center" wrapText="1"/>
    </xf>
    <xf numFmtId="0" fontId="10" fillId="10" borderId="4" xfId="0" applyFont="1" applyFill="1" applyBorder="1" applyAlignment="1" applyProtection="1">
      <alignment horizontal="center" vertical="center" wrapText="1"/>
    </xf>
    <xf numFmtId="0" fontId="10" fillId="10" borderId="7" xfId="0" applyFont="1" applyFill="1" applyBorder="1" applyAlignment="1" applyProtection="1">
      <alignment horizontal="center" vertical="center" wrapText="1"/>
    </xf>
    <xf numFmtId="0" fontId="10" fillId="10" borderId="8" xfId="0" applyFont="1" applyFill="1" applyBorder="1" applyAlignment="1" applyProtection="1">
      <alignment horizontal="center" vertical="center" wrapText="1"/>
    </xf>
    <xf numFmtId="0" fontId="10" fillId="10" borderId="9" xfId="0" applyFont="1" applyFill="1" applyBorder="1" applyAlignment="1" applyProtection="1">
      <alignment horizontal="center" vertical="center" wrapText="1"/>
    </xf>
    <xf numFmtId="0" fontId="10" fillId="10" borderId="10" xfId="0" applyFont="1" applyFill="1" applyBorder="1" applyAlignment="1" applyProtection="1">
      <alignment horizontal="center" vertical="center" wrapText="1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 applyProtection="1">
      <alignment horizontal="center" vertical="center"/>
    </xf>
    <xf numFmtId="0" fontId="10" fillId="16" borderId="2" xfId="0" applyFont="1" applyFill="1" applyBorder="1" applyAlignment="1" applyProtection="1">
      <alignment horizontal="center"/>
    </xf>
    <xf numFmtId="0" fontId="10" fillId="16" borderId="5" xfId="0" applyFont="1" applyFill="1" applyBorder="1" applyAlignment="1" applyProtection="1">
      <alignment horizontal="center"/>
    </xf>
    <xf numFmtId="0" fontId="10" fillId="16" borderId="3" xfId="0" applyFont="1" applyFill="1" applyBorder="1" applyAlignment="1" applyProtection="1">
      <alignment horizontal="center"/>
    </xf>
    <xf numFmtId="0" fontId="0" fillId="16" borderId="8" xfId="0" applyFill="1" applyBorder="1" applyAlignment="1" applyProtection="1">
      <alignment horizontal="center"/>
    </xf>
    <xf numFmtId="0" fontId="0" fillId="16" borderId="9" xfId="0" applyFill="1" applyBorder="1" applyAlignment="1" applyProtection="1">
      <alignment horizontal="center"/>
    </xf>
    <xf numFmtId="0" fontId="0" fillId="16" borderId="10" xfId="0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10" fillId="10" borderId="5" xfId="0" applyFont="1" applyFill="1" applyBorder="1" applyAlignment="1" applyProtection="1">
      <alignment horizontal="center"/>
    </xf>
    <xf numFmtId="0" fontId="10" fillId="10" borderId="3" xfId="0" applyFont="1" applyFill="1" applyBorder="1" applyAlignment="1" applyProtection="1">
      <alignment horizontal="center"/>
    </xf>
    <xf numFmtId="0" fontId="10" fillId="10" borderId="2" xfId="0" applyFont="1" applyFill="1" applyBorder="1" applyAlignment="1" applyProtection="1">
      <alignment horizontal="center"/>
    </xf>
    <xf numFmtId="0" fontId="0" fillId="10" borderId="8" xfId="0" applyFill="1" applyBorder="1" applyAlignment="1" applyProtection="1">
      <alignment horizontal="center"/>
    </xf>
    <xf numFmtId="0" fontId="0" fillId="10" borderId="9" xfId="0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/>
    </xf>
    <xf numFmtId="0" fontId="10" fillId="16" borderId="6" xfId="0" applyFont="1" applyFill="1" applyBorder="1" applyAlignment="1" applyProtection="1">
      <alignment horizontal="center" vertical="center" wrapText="1"/>
    </xf>
    <xf numFmtId="0" fontId="10" fillId="16" borderId="4" xfId="0" applyFont="1" applyFill="1" applyBorder="1" applyAlignment="1" applyProtection="1">
      <alignment horizontal="center" vertical="center" wrapText="1"/>
    </xf>
    <xf numFmtId="0" fontId="10" fillId="16" borderId="7" xfId="0" applyFont="1" applyFill="1" applyBorder="1" applyAlignment="1" applyProtection="1">
      <alignment horizontal="center" vertical="center" wrapText="1"/>
    </xf>
    <xf numFmtId="0" fontId="10" fillId="16" borderId="8" xfId="0" applyFont="1" applyFill="1" applyBorder="1" applyAlignment="1" applyProtection="1">
      <alignment horizontal="center" vertical="center" wrapText="1"/>
    </xf>
    <xf numFmtId="0" fontId="10" fillId="16" borderId="9" xfId="0" applyFont="1" applyFill="1" applyBorder="1" applyAlignment="1" applyProtection="1">
      <alignment horizontal="center" vertical="center" wrapText="1"/>
    </xf>
    <xf numFmtId="0" fontId="10" fillId="16" borderId="10" xfId="0" applyFont="1" applyFill="1" applyBorder="1" applyAlignment="1" applyProtection="1">
      <alignment horizontal="center" vertical="center" wrapText="1"/>
    </xf>
    <xf numFmtId="0" fontId="10" fillId="16" borderId="6" xfId="0" applyFont="1" applyFill="1" applyBorder="1" applyAlignment="1" applyProtection="1">
      <alignment horizontal="center" vertical="center"/>
    </xf>
    <xf numFmtId="0" fontId="10" fillId="16" borderId="4" xfId="0" applyFont="1" applyFill="1" applyBorder="1" applyAlignment="1" applyProtection="1">
      <alignment horizontal="center" vertical="center"/>
    </xf>
    <xf numFmtId="0" fontId="10" fillId="16" borderId="7" xfId="0" applyFont="1" applyFill="1" applyBorder="1" applyAlignment="1" applyProtection="1">
      <alignment horizontal="center" vertical="center"/>
    </xf>
    <xf numFmtId="0" fontId="10" fillId="16" borderId="8" xfId="0" applyFont="1" applyFill="1" applyBorder="1" applyAlignment="1" applyProtection="1">
      <alignment horizontal="center" vertical="center"/>
    </xf>
    <xf numFmtId="0" fontId="10" fillId="16" borderId="9" xfId="0" applyFont="1" applyFill="1" applyBorder="1" applyAlignment="1" applyProtection="1">
      <alignment horizontal="center" vertical="center"/>
    </xf>
    <xf numFmtId="0" fontId="10" fillId="16" borderId="10" xfId="0" applyFont="1" applyFill="1" applyBorder="1" applyAlignment="1" applyProtection="1">
      <alignment horizontal="center" vertical="center"/>
    </xf>
    <xf numFmtId="0" fontId="9" fillId="16" borderId="2" xfId="0" applyFont="1" applyFill="1" applyBorder="1" applyAlignment="1" applyProtection="1">
      <alignment horizontal="center"/>
    </xf>
    <xf numFmtId="0" fontId="9" fillId="16" borderId="5" xfId="0" applyFont="1" applyFill="1" applyBorder="1" applyAlignment="1" applyProtection="1">
      <alignment horizontal="center"/>
    </xf>
    <xf numFmtId="0" fontId="9" fillId="16" borderId="3" xfId="0" applyFont="1" applyFill="1" applyBorder="1" applyAlignment="1" applyProtection="1">
      <alignment horizontal="center"/>
    </xf>
    <xf numFmtId="0" fontId="10" fillId="16" borderId="6" xfId="0" applyFont="1" applyFill="1" applyBorder="1" applyAlignment="1" applyProtection="1">
      <alignment horizontal="center"/>
    </xf>
    <xf numFmtId="0" fontId="10" fillId="16" borderId="4" xfId="0" applyFont="1" applyFill="1" applyBorder="1" applyAlignment="1" applyProtection="1">
      <alignment horizontal="center"/>
    </xf>
    <xf numFmtId="0" fontId="10" fillId="16" borderId="7" xfId="0" applyFont="1" applyFill="1" applyBorder="1" applyAlignment="1" applyProtection="1">
      <alignment horizontal="center"/>
    </xf>
    <xf numFmtId="0" fontId="10" fillId="16" borderId="8" xfId="0" applyFont="1" applyFill="1" applyBorder="1" applyAlignment="1" applyProtection="1">
      <alignment horizontal="center"/>
    </xf>
    <xf numFmtId="0" fontId="10" fillId="16" borderId="9" xfId="0" applyFont="1" applyFill="1" applyBorder="1" applyAlignment="1" applyProtection="1">
      <alignment horizontal="center"/>
    </xf>
    <xf numFmtId="0" fontId="10" fillId="16" borderId="10" xfId="0" applyFont="1" applyFill="1" applyBorder="1" applyAlignment="1" applyProtection="1">
      <alignment horizontal="center"/>
    </xf>
    <xf numFmtId="0" fontId="0" fillId="16" borderId="2" xfId="0" applyFill="1" applyBorder="1" applyAlignment="1" applyProtection="1">
      <alignment horizontal="center"/>
    </xf>
    <xf numFmtId="0" fontId="0" fillId="16" borderId="5" xfId="0" applyFill="1" applyBorder="1" applyAlignment="1" applyProtection="1">
      <alignment horizontal="center"/>
    </xf>
    <xf numFmtId="0" fontId="0" fillId="16" borderId="3" xfId="0" applyFill="1" applyBorder="1" applyAlignment="1" applyProtection="1">
      <alignment horizontal="center"/>
    </xf>
    <xf numFmtId="0" fontId="9" fillId="14" borderId="2" xfId="0" applyFont="1" applyFill="1" applyBorder="1" applyAlignment="1" applyProtection="1">
      <alignment horizontal="center"/>
    </xf>
    <xf numFmtId="0" fontId="9" fillId="14" borderId="5" xfId="0" applyFont="1" applyFill="1" applyBorder="1" applyAlignment="1" applyProtection="1">
      <alignment horizontal="center"/>
    </xf>
    <xf numFmtId="0" fontId="9" fillId="14" borderId="3" xfId="0" applyFont="1" applyFill="1" applyBorder="1" applyAlignment="1" applyProtection="1">
      <alignment horizontal="center"/>
    </xf>
    <xf numFmtId="0" fontId="10" fillId="14" borderId="6" xfId="0" applyFont="1" applyFill="1" applyBorder="1" applyAlignment="1" applyProtection="1">
      <alignment horizontal="center" vertical="center" wrapText="1"/>
    </xf>
    <xf numFmtId="0" fontId="10" fillId="14" borderId="4" xfId="0" applyFont="1" applyFill="1" applyBorder="1" applyAlignment="1" applyProtection="1">
      <alignment horizontal="center" vertical="center" wrapText="1"/>
    </xf>
    <xf numFmtId="0" fontId="10" fillId="14" borderId="7" xfId="0" applyFont="1" applyFill="1" applyBorder="1" applyAlignment="1" applyProtection="1">
      <alignment horizontal="center" vertical="center" wrapText="1"/>
    </xf>
    <xf numFmtId="0" fontId="10" fillId="14" borderId="8" xfId="0" applyFont="1" applyFill="1" applyBorder="1" applyAlignment="1" applyProtection="1">
      <alignment horizontal="center" vertical="center" wrapText="1"/>
    </xf>
    <xf numFmtId="0" fontId="10" fillId="14" borderId="9" xfId="0" applyFont="1" applyFill="1" applyBorder="1" applyAlignment="1" applyProtection="1">
      <alignment horizontal="center" vertical="center" wrapText="1"/>
    </xf>
    <xf numFmtId="0" fontId="10" fillId="14" borderId="10" xfId="0" applyFont="1" applyFill="1" applyBorder="1" applyAlignment="1" applyProtection="1">
      <alignment horizontal="center" vertical="center" wrapText="1"/>
    </xf>
    <xf numFmtId="0" fontId="10" fillId="14" borderId="6" xfId="0" applyFont="1" applyFill="1" applyBorder="1" applyAlignment="1" applyProtection="1">
      <alignment horizontal="center" vertical="center"/>
    </xf>
    <xf numFmtId="0" fontId="10" fillId="14" borderId="4" xfId="0" applyFont="1" applyFill="1" applyBorder="1" applyAlignment="1" applyProtection="1">
      <alignment horizontal="center" vertical="center"/>
    </xf>
    <xf numFmtId="0" fontId="10" fillId="14" borderId="7" xfId="0" applyFont="1" applyFill="1" applyBorder="1" applyAlignment="1" applyProtection="1">
      <alignment horizontal="center" vertical="center"/>
    </xf>
    <xf numFmtId="0" fontId="10" fillId="14" borderId="8" xfId="0" applyFont="1" applyFill="1" applyBorder="1" applyAlignment="1" applyProtection="1">
      <alignment horizontal="center" vertical="center"/>
    </xf>
    <xf numFmtId="0" fontId="10" fillId="14" borderId="9" xfId="0" applyFont="1" applyFill="1" applyBorder="1" applyAlignment="1" applyProtection="1">
      <alignment horizontal="center" vertical="center"/>
    </xf>
    <xf numFmtId="0" fontId="10" fillId="14" borderId="10" xfId="0" applyFont="1" applyFill="1" applyBorder="1" applyAlignment="1" applyProtection="1">
      <alignment horizontal="center" vertical="center"/>
    </xf>
    <xf numFmtId="0" fontId="0" fillId="14" borderId="2" xfId="0" applyFill="1" applyBorder="1" applyAlignment="1" applyProtection="1">
      <alignment horizontal="center"/>
    </xf>
    <xf numFmtId="0" fontId="0" fillId="14" borderId="5" xfId="0" applyFill="1" applyBorder="1" applyAlignment="1" applyProtection="1">
      <alignment horizontal="center"/>
    </xf>
    <xf numFmtId="0" fontId="0" fillId="14" borderId="3" xfId="0" applyFill="1" applyBorder="1" applyAlignment="1" applyProtection="1">
      <alignment horizontal="center"/>
    </xf>
    <xf numFmtId="0" fontId="10" fillId="14" borderId="1" xfId="0" applyFont="1" applyFill="1" applyBorder="1" applyAlignment="1" applyProtection="1">
      <alignment horizontal="center"/>
    </xf>
    <xf numFmtId="0" fontId="10" fillId="14" borderId="5" xfId="0" applyFont="1" applyFill="1" applyBorder="1" applyAlignment="1" applyProtection="1">
      <alignment horizontal="center"/>
    </xf>
    <xf numFmtId="0" fontId="10" fillId="14" borderId="3" xfId="0" applyFont="1" applyFill="1" applyBorder="1" applyAlignment="1" applyProtection="1">
      <alignment horizontal="center"/>
    </xf>
    <xf numFmtId="0" fontId="10" fillId="14" borderId="2" xfId="0" applyFont="1" applyFill="1" applyBorder="1" applyAlignment="1" applyProtection="1">
      <alignment horizontal="center"/>
    </xf>
    <xf numFmtId="0" fontId="10" fillId="21" borderId="2" xfId="0" applyFont="1" applyFill="1" applyBorder="1" applyAlignment="1" applyProtection="1">
      <alignment horizontal="center"/>
    </xf>
    <xf numFmtId="0" fontId="10" fillId="21" borderId="3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22" fillId="0" borderId="13" xfId="0" applyFont="1" applyBorder="1" applyAlignment="1" applyProtection="1">
      <alignment horizontal="center" vertical="top"/>
    </xf>
    <xf numFmtId="0" fontId="22" fillId="0" borderId="14" xfId="0" applyFont="1" applyBorder="1" applyAlignment="1" applyProtection="1">
      <alignment horizontal="center" vertical="top"/>
    </xf>
    <xf numFmtId="0" fontId="22" fillId="0" borderId="15" xfId="0" applyFont="1" applyBorder="1" applyAlignment="1" applyProtection="1">
      <alignment horizontal="center" vertical="top"/>
    </xf>
    <xf numFmtId="0" fontId="22" fillId="0" borderId="6" xfId="0" applyFont="1" applyBorder="1" applyAlignment="1" applyProtection="1">
      <alignment horizontal="center" vertical="top" wrapText="1"/>
    </xf>
    <xf numFmtId="0" fontId="22" fillId="0" borderId="7" xfId="0" applyFont="1" applyBorder="1" applyAlignment="1" applyProtection="1">
      <alignment horizontal="center" vertical="top" wrapText="1"/>
    </xf>
    <xf numFmtId="0" fontId="22" fillId="0" borderId="11" xfId="0" applyFont="1" applyBorder="1" applyAlignment="1" applyProtection="1">
      <alignment horizontal="center" vertical="top" wrapText="1"/>
    </xf>
    <xf numFmtId="0" fontId="22" fillId="0" borderId="12" xfId="0" applyFont="1" applyBorder="1" applyAlignment="1" applyProtection="1">
      <alignment horizontal="center" vertical="top" wrapText="1"/>
    </xf>
    <xf numFmtId="0" fontId="22" fillId="0" borderId="8" xfId="0" applyFont="1" applyBorder="1" applyAlignment="1" applyProtection="1">
      <alignment horizontal="center" vertical="top" wrapText="1"/>
    </xf>
    <xf numFmtId="0" fontId="22" fillId="0" borderId="10" xfId="0" applyFont="1" applyBorder="1" applyAlignment="1" applyProtection="1">
      <alignment horizontal="center" vertical="top" wrapText="1"/>
    </xf>
    <xf numFmtId="0" fontId="9" fillId="10" borderId="13" xfId="0" applyFont="1" applyFill="1" applyBorder="1" applyAlignment="1" applyProtection="1">
      <alignment horizontal="center" vertical="top" wrapText="1"/>
    </xf>
    <xf numFmtId="0" fontId="9" fillId="10" borderId="14" xfId="0" applyFont="1" applyFill="1" applyBorder="1" applyAlignment="1" applyProtection="1">
      <alignment horizontal="center" vertical="top" wrapText="1"/>
    </xf>
    <xf numFmtId="0" fontId="9" fillId="10" borderId="15" xfId="0" applyFont="1" applyFill="1" applyBorder="1" applyAlignment="1" applyProtection="1">
      <alignment horizontal="center" vertical="top" wrapText="1"/>
    </xf>
    <xf numFmtId="0" fontId="10" fillId="2" borderId="13" xfId="0" applyFont="1" applyFill="1" applyBorder="1" applyAlignment="1" applyProtection="1">
      <alignment horizontal="center" vertical="top" wrapText="1"/>
    </xf>
    <xf numFmtId="0" fontId="10" fillId="2" borderId="15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1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3" fillId="10" borderId="2" xfId="0" applyFont="1" applyFill="1" applyBorder="1" applyAlignment="1" applyProtection="1"/>
    <xf numFmtId="0" fontId="3" fillId="10" borderId="3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11" fillId="0" borderId="13" xfId="0" applyFont="1" applyFill="1" applyBorder="1" applyAlignment="1" applyProtection="1">
      <alignment horizontal="center" vertical="center" textRotation="90" wrapText="1"/>
    </xf>
    <xf numFmtId="0" fontId="11" fillId="0" borderId="14" xfId="0" applyFont="1" applyFill="1" applyBorder="1" applyAlignment="1" applyProtection="1">
      <alignment horizontal="center" vertical="center" textRotation="90" wrapText="1"/>
    </xf>
    <xf numFmtId="0" fontId="11" fillId="0" borderId="15" xfId="0" applyFont="1" applyFill="1" applyBorder="1" applyAlignment="1" applyProtection="1">
      <alignment horizontal="center" vertical="center" textRotation="90" wrapText="1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3" fillId="17" borderId="2" xfId="0" applyFont="1" applyFill="1" applyBorder="1" applyAlignment="1" applyProtection="1">
      <alignment wrapText="1"/>
    </xf>
    <xf numFmtId="0" fontId="3" fillId="17" borderId="3" xfId="0" applyFont="1" applyFill="1" applyBorder="1" applyAlignment="1" applyProtection="1">
      <alignment wrapText="1"/>
    </xf>
    <xf numFmtId="0" fontId="11" fillId="10" borderId="13" xfId="0" applyFont="1" applyFill="1" applyBorder="1" applyAlignment="1" applyProtection="1">
      <alignment horizontal="center" vertical="center" textRotation="90" wrapText="1"/>
    </xf>
    <xf numFmtId="0" fontId="11" fillId="10" borderId="14" xfId="0" applyFont="1" applyFill="1" applyBorder="1" applyAlignment="1" applyProtection="1">
      <alignment horizontal="center" vertical="center" textRotation="90" wrapText="1"/>
    </xf>
    <xf numFmtId="0" fontId="11" fillId="10" borderId="15" xfId="0" applyFont="1" applyFill="1" applyBorder="1" applyAlignment="1" applyProtection="1">
      <alignment horizontal="center" vertical="center" textRotation="90" wrapText="1"/>
    </xf>
    <xf numFmtId="0" fontId="3" fillId="10" borderId="2" xfId="0" applyFont="1" applyFill="1" applyBorder="1" applyAlignment="1" applyProtection="1">
      <alignment vertical="top"/>
    </xf>
    <xf numFmtId="0" fontId="3" fillId="10" borderId="3" xfId="0" applyFont="1" applyFill="1" applyBorder="1" applyAlignment="1" applyProtection="1">
      <alignment vertical="top"/>
    </xf>
    <xf numFmtId="0" fontId="3" fillId="10" borderId="2" xfId="0" applyFont="1" applyFill="1" applyBorder="1" applyAlignment="1" applyProtection="1">
      <alignment wrapText="1"/>
    </xf>
    <xf numFmtId="0" fontId="3" fillId="10" borderId="3" xfId="0" applyFont="1" applyFill="1" applyBorder="1" applyAlignment="1" applyProtection="1">
      <alignment wrapText="1"/>
    </xf>
    <xf numFmtId="0" fontId="2" fillId="18" borderId="1" xfId="0" applyFont="1" applyFill="1" applyBorder="1" applyAlignment="1" applyProtection="1">
      <alignment horizontal="left"/>
    </xf>
    <xf numFmtId="0" fontId="17" fillId="0" borderId="2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horizontal="center" vertical="top"/>
    </xf>
    <xf numFmtId="0" fontId="17" fillId="0" borderId="3" xfId="0" applyFont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3" fillId="14" borderId="2" xfId="0" applyFont="1" applyFill="1" applyBorder="1" applyAlignment="1" applyProtection="1"/>
    <xf numFmtId="0" fontId="3" fillId="14" borderId="3" xfId="0" applyFont="1" applyFill="1" applyBorder="1" applyAlignment="1" applyProtection="1"/>
    <xf numFmtId="0" fontId="8" fillId="13" borderId="2" xfId="0" applyFont="1" applyFill="1" applyBorder="1" applyAlignment="1" applyProtection="1">
      <alignment wrapText="1"/>
    </xf>
    <xf numFmtId="0" fontId="8" fillId="13" borderId="3" xfId="0" applyFont="1" applyFill="1" applyBorder="1" applyAlignment="1" applyProtection="1">
      <alignment wrapText="1"/>
    </xf>
    <xf numFmtId="0" fontId="2" fillId="13" borderId="2" xfId="0" applyFont="1" applyFill="1" applyBorder="1" applyAlignment="1" applyProtection="1"/>
    <xf numFmtId="0" fontId="2" fillId="13" borderId="3" xfId="0" applyFont="1" applyFill="1" applyBorder="1" applyAlignment="1" applyProtection="1"/>
    <xf numFmtId="0" fontId="3" fillId="18" borderId="1" xfId="0" applyFont="1" applyFill="1" applyBorder="1" applyAlignment="1" applyProtection="1">
      <alignment horizontal="left"/>
    </xf>
    <xf numFmtId="0" fontId="3" fillId="14" borderId="2" xfId="0" applyFont="1" applyFill="1" applyBorder="1" applyAlignment="1" applyProtection="1">
      <alignment wrapText="1"/>
    </xf>
    <xf numFmtId="0" fontId="3" fillId="14" borderId="3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10" fillId="13" borderId="2" xfId="0" applyFont="1" applyFill="1" applyBorder="1" applyAlignment="1" applyProtection="1">
      <alignment horizontal="center"/>
    </xf>
    <xf numFmtId="0" fontId="10" fillId="13" borderId="5" xfId="0" applyFont="1" applyFill="1" applyBorder="1" applyAlignment="1" applyProtection="1">
      <alignment horizontal="center"/>
    </xf>
    <xf numFmtId="0" fontId="10" fillId="13" borderId="3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center" vertical="top" wrapText="1"/>
      <protection locked="0"/>
    </xf>
    <xf numFmtId="0" fontId="12" fillId="0" borderId="4" xfId="0" applyFont="1" applyFill="1" applyBorder="1" applyAlignment="1" applyProtection="1">
      <alignment horizontal="center" vertical="top" wrapText="1"/>
      <protection locked="0"/>
    </xf>
    <xf numFmtId="0" fontId="12" fillId="0" borderId="7" xfId="0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12" xfId="0" applyFont="1" applyFill="1" applyBorder="1" applyAlignment="1" applyProtection="1">
      <alignment horizontal="center" vertical="top" wrapText="1"/>
      <protection locked="0"/>
    </xf>
    <xf numFmtId="0" fontId="12" fillId="0" borderId="8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6" xfId="0" applyFont="1" applyFill="1" applyBorder="1" applyAlignment="1" applyProtection="1">
      <alignment horizontal="center" vertical="top"/>
    </xf>
    <xf numFmtId="0" fontId="14" fillId="0" borderId="4" xfId="0" applyFont="1" applyFill="1" applyBorder="1" applyAlignment="1" applyProtection="1">
      <alignment horizontal="center" vertical="top"/>
    </xf>
    <xf numFmtId="0" fontId="14" fillId="0" borderId="7" xfId="0" applyFont="1" applyFill="1" applyBorder="1" applyAlignment="1" applyProtection="1">
      <alignment horizontal="center" vertical="top"/>
    </xf>
    <xf numFmtId="0" fontId="14" fillId="0" borderId="8" xfId="0" applyFont="1" applyFill="1" applyBorder="1" applyAlignment="1" applyProtection="1">
      <alignment horizontal="center" vertical="top"/>
    </xf>
    <xf numFmtId="0" fontId="14" fillId="0" borderId="9" xfId="0" applyFont="1" applyFill="1" applyBorder="1" applyAlignment="1" applyProtection="1">
      <alignment horizontal="center" vertical="top"/>
    </xf>
    <xf numFmtId="0" fontId="14" fillId="0" borderId="10" xfId="0" applyFont="1" applyFill="1" applyBorder="1" applyAlignment="1" applyProtection="1">
      <alignment horizontal="center" vertical="top"/>
    </xf>
    <xf numFmtId="0" fontId="14" fillId="0" borderId="1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20" fillId="0" borderId="0" xfId="0" applyFont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/>
    </xf>
    <xf numFmtId="0" fontId="20" fillId="0" borderId="0" xfId="0" applyFont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9" fillId="21" borderId="2" xfId="0" applyFont="1" applyFill="1" applyBorder="1" applyAlignment="1" applyProtection="1">
      <alignment horizontal="center"/>
    </xf>
    <xf numFmtId="0" fontId="9" fillId="21" borderId="5" xfId="0" applyFont="1" applyFill="1" applyBorder="1" applyAlignment="1" applyProtection="1">
      <alignment horizontal="center"/>
    </xf>
    <xf numFmtId="0" fontId="9" fillId="21" borderId="3" xfId="0" applyFont="1" applyFill="1" applyBorder="1" applyAlignment="1" applyProtection="1">
      <alignment horizontal="center"/>
    </xf>
    <xf numFmtId="0" fontId="17" fillId="0" borderId="13" xfId="0" applyFont="1" applyBorder="1" applyAlignment="1" applyProtection="1">
      <alignment horizontal="center" vertical="top"/>
    </xf>
    <xf numFmtId="0" fontId="17" fillId="0" borderId="15" xfId="0" applyFont="1" applyBorder="1" applyAlignment="1" applyProtection="1">
      <alignment horizontal="center" vertical="top"/>
    </xf>
    <xf numFmtId="0" fontId="17" fillId="0" borderId="6" xfId="0" applyFont="1" applyBorder="1" applyAlignment="1" applyProtection="1">
      <alignment horizontal="center" vertical="top" wrapText="1"/>
    </xf>
    <xf numFmtId="0" fontId="17" fillId="0" borderId="7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center" vertical="top" wrapText="1"/>
    </xf>
    <xf numFmtId="0" fontId="17" fillId="0" borderId="10" xfId="0" applyFont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horizontal="center" vertical="top"/>
    </xf>
    <xf numFmtId="0" fontId="9" fillId="0" borderId="5" xfId="0" applyFont="1" applyFill="1" applyBorder="1" applyAlignment="1" applyProtection="1">
      <alignment horizontal="center" vertical="top"/>
    </xf>
    <xf numFmtId="0" fontId="9" fillId="0" borderId="3" xfId="0" applyFont="1" applyFill="1" applyBorder="1" applyAlignment="1" applyProtection="1">
      <alignment horizontal="center" vertical="top"/>
    </xf>
    <xf numFmtId="0" fontId="0" fillId="19" borderId="0" xfId="0" applyFill="1" applyAlignment="1"/>
    <xf numFmtId="0" fontId="9" fillId="0" borderId="13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22" borderId="2" xfId="0" applyFont="1" applyFill="1" applyBorder="1" applyAlignment="1" applyProtection="1">
      <alignment horizontal="center"/>
    </xf>
    <xf numFmtId="0" fontId="9" fillId="22" borderId="5" xfId="0" applyFont="1" applyFill="1" applyBorder="1" applyAlignment="1" applyProtection="1">
      <alignment horizontal="center"/>
    </xf>
    <xf numFmtId="0" fontId="9" fillId="22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3" xfId="0" applyFont="1" applyFill="1" applyBorder="1" applyAlignment="1" applyProtection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23" borderId="2" xfId="0" applyFont="1" applyFill="1" applyBorder="1" applyAlignment="1"/>
    <xf numFmtId="0" fontId="3" fillId="23" borderId="3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3" fillId="24" borderId="2" xfId="0" applyFont="1" applyFill="1" applyBorder="1" applyAlignment="1"/>
    <xf numFmtId="0" fontId="3" fillId="24" borderId="3" xfId="0" applyFont="1" applyFill="1" applyBorder="1" applyAlignment="1"/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3" fillId="24" borderId="2" xfId="0" applyFont="1" applyFill="1" applyBorder="1" applyAlignment="1">
      <alignment wrapText="1"/>
    </xf>
    <xf numFmtId="0" fontId="3" fillId="24" borderId="3" xfId="0" applyFont="1" applyFill="1" applyBorder="1" applyAlignment="1">
      <alignment wrapText="1"/>
    </xf>
    <xf numFmtId="0" fontId="2" fillId="23" borderId="2" xfId="0" applyFont="1" applyFill="1" applyBorder="1" applyAlignment="1"/>
    <xf numFmtId="0" fontId="2" fillId="23" borderId="3" xfId="0" applyFont="1" applyFill="1" applyBorder="1" applyAlignment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9" fillId="20" borderId="2" xfId="0" applyFont="1" applyFill="1" applyBorder="1" applyAlignment="1" applyProtection="1">
      <alignment horizontal="center" vertical="top" wrapText="1"/>
    </xf>
    <xf numFmtId="0" fontId="9" fillId="20" borderId="5" xfId="0" applyFont="1" applyFill="1" applyBorder="1" applyAlignment="1" applyProtection="1">
      <alignment horizontal="center" vertical="top" wrapText="1"/>
    </xf>
    <xf numFmtId="0" fontId="9" fillId="20" borderId="3" xfId="0" applyFont="1" applyFill="1" applyBorder="1" applyAlignment="1" applyProtection="1">
      <alignment horizontal="center" vertical="top" wrapText="1"/>
    </xf>
    <xf numFmtId="0" fontId="9" fillId="22" borderId="2" xfId="0" applyFont="1" applyFill="1" applyBorder="1" applyAlignment="1" applyProtection="1">
      <alignment horizontal="center" vertical="top" wrapText="1"/>
    </xf>
    <xf numFmtId="0" fontId="9" fillId="22" borderId="5" xfId="0" applyFont="1" applyFill="1" applyBorder="1" applyAlignment="1" applyProtection="1">
      <alignment horizontal="center" vertical="top" wrapText="1"/>
    </xf>
    <xf numFmtId="0" fontId="9" fillId="22" borderId="3" xfId="0" applyFont="1" applyFill="1" applyBorder="1" applyAlignment="1" applyProtection="1">
      <alignment horizontal="center" vertical="top" wrapText="1"/>
    </xf>
    <xf numFmtId="0" fontId="9" fillId="16" borderId="2" xfId="0" applyFont="1" applyFill="1" applyBorder="1" applyAlignment="1" applyProtection="1">
      <alignment horizontal="center" vertical="top"/>
    </xf>
    <xf numFmtId="0" fontId="9" fillId="16" borderId="5" xfId="0" applyFont="1" applyFill="1" applyBorder="1" applyAlignment="1" applyProtection="1">
      <alignment horizontal="center" vertical="top"/>
    </xf>
    <xf numFmtId="0" fontId="9" fillId="16" borderId="3" xfId="0" applyFont="1" applyFill="1" applyBorder="1" applyAlignment="1" applyProtection="1">
      <alignment horizontal="center" vertical="top"/>
    </xf>
    <xf numFmtId="0" fontId="4" fillId="0" borderId="0" xfId="0" applyFont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1" fillId="3" borderId="5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15" fillId="3" borderId="2" xfId="0" applyFont="1" applyFill="1" applyBorder="1" applyAlignment="1" applyProtection="1">
      <alignment horizontal="center" vertical="top" wrapText="1"/>
    </xf>
    <xf numFmtId="0" fontId="15" fillId="3" borderId="5" xfId="0" applyFont="1" applyFill="1" applyBorder="1" applyAlignment="1" applyProtection="1">
      <alignment horizontal="center" vertical="top" wrapText="1"/>
    </xf>
    <xf numFmtId="0" fontId="15" fillId="3" borderId="3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top"/>
    </xf>
    <xf numFmtId="0" fontId="11" fillId="3" borderId="5" xfId="0" applyFont="1" applyFill="1" applyBorder="1" applyAlignment="1" applyProtection="1">
      <alignment horizontal="center" vertical="top"/>
    </xf>
    <xf numFmtId="0" fontId="11" fillId="3" borderId="3" xfId="0" applyFont="1" applyFill="1" applyBorder="1" applyAlignment="1" applyProtection="1">
      <alignment horizontal="center" vertical="top"/>
    </xf>
    <xf numFmtId="0" fontId="0" fillId="18" borderId="13" xfId="0" applyFill="1" applyBorder="1" applyAlignment="1" applyProtection="1">
      <alignment horizontal="center"/>
    </xf>
    <xf numFmtId="0" fontId="0" fillId="18" borderId="15" xfId="0" applyFill="1" applyBorder="1" applyAlignment="1" applyProtection="1">
      <alignment horizontal="center"/>
    </xf>
    <xf numFmtId="0" fontId="9" fillId="18" borderId="1" xfId="0" applyFont="1" applyFill="1" applyBorder="1" applyAlignment="1" applyProtection="1">
      <alignment horizontal="center"/>
    </xf>
    <xf numFmtId="0" fontId="0" fillId="18" borderId="1" xfId="0" applyFill="1" applyBorder="1" applyAlignment="1" applyProtection="1">
      <alignment horizontal="center"/>
    </xf>
    <xf numFmtId="0" fontId="18" fillId="3" borderId="2" xfId="0" applyFont="1" applyFill="1" applyBorder="1" applyAlignment="1" applyProtection="1">
      <alignment horizontal="center" vertical="top" wrapText="1"/>
    </xf>
    <xf numFmtId="0" fontId="18" fillId="3" borderId="5" xfId="0" applyFont="1" applyFill="1" applyBorder="1" applyAlignment="1" applyProtection="1">
      <alignment horizontal="center" vertical="top" wrapText="1"/>
    </xf>
    <xf numFmtId="0" fontId="18" fillId="3" borderId="3" xfId="0" applyFont="1" applyFill="1" applyBorder="1" applyAlignment="1" applyProtection="1">
      <alignment horizontal="center" vertical="top" wrapText="1"/>
    </xf>
    <xf numFmtId="0" fontId="25" fillId="2" borderId="6" xfId="0" applyFont="1" applyFill="1" applyBorder="1" applyAlignment="1" applyProtection="1">
      <alignment horizontal="center" vertical="top" wrapText="1"/>
    </xf>
    <xf numFmtId="0" fontId="25" fillId="2" borderId="4" xfId="0" applyFont="1" applyFill="1" applyBorder="1" applyAlignment="1" applyProtection="1">
      <alignment horizontal="center" vertical="top" wrapText="1"/>
    </xf>
    <xf numFmtId="0" fontId="25" fillId="2" borderId="7" xfId="0" applyFont="1" applyFill="1" applyBorder="1" applyAlignment="1" applyProtection="1">
      <alignment horizontal="center" vertical="top" wrapText="1"/>
    </xf>
    <xf numFmtId="0" fontId="25" fillId="2" borderId="8" xfId="0" applyFont="1" applyFill="1" applyBorder="1" applyAlignment="1" applyProtection="1">
      <alignment horizontal="center" vertical="top" wrapText="1"/>
    </xf>
    <xf numFmtId="0" fontId="25" fillId="2" borderId="9" xfId="0" applyFont="1" applyFill="1" applyBorder="1" applyAlignment="1" applyProtection="1">
      <alignment horizontal="center" vertical="top" wrapText="1"/>
    </xf>
    <xf numFmtId="0" fontId="25" fillId="2" borderId="10" xfId="0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2" borderId="1" xfId="0" applyFont="1" applyFill="1" applyBorder="1" applyAlignment="1" applyProtection="1">
      <alignment horizontal="center" vertical="top" wrapText="1"/>
    </xf>
    <xf numFmtId="0" fontId="9" fillId="9" borderId="2" xfId="0" applyFont="1" applyFill="1" applyBorder="1" applyAlignment="1" applyProtection="1">
      <alignment horizontal="center" vertical="top" wrapText="1"/>
    </xf>
    <xf numFmtId="0" fontId="9" fillId="9" borderId="5" xfId="0" applyFont="1" applyFill="1" applyBorder="1" applyAlignment="1" applyProtection="1">
      <alignment horizontal="center" vertical="top" wrapText="1"/>
    </xf>
    <xf numFmtId="0" fontId="9" fillId="9" borderId="3" xfId="0" applyFont="1" applyFill="1" applyBorder="1" applyAlignment="1" applyProtection="1">
      <alignment horizontal="center" vertical="top" wrapText="1"/>
    </xf>
    <xf numFmtId="0" fontId="9" fillId="15" borderId="1" xfId="0" applyFont="1" applyFill="1" applyBorder="1" applyAlignment="1" applyProtection="1">
      <alignment horizontal="center" vertical="top" wrapText="1"/>
    </xf>
    <xf numFmtId="0" fontId="9" fillId="16" borderId="1" xfId="0" applyFont="1" applyFill="1" applyBorder="1" applyAlignment="1" applyProtection="1">
      <alignment horizontal="center" vertical="top"/>
    </xf>
    <xf numFmtId="0" fontId="9" fillId="3" borderId="2" xfId="0" applyFont="1" applyFill="1" applyBorder="1" applyAlignment="1" applyProtection="1">
      <alignment horizontal="center" vertical="top" wrapText="1"/>
    </xf>
    <xf numFmtId="0" fontId="9" fillId="3" borderId="5" xfId="0" applyFont="1" applyFill="1" applyBorder="1" applyAlignment="1" applyProtection="1">
      <alignment horizontal="center" vertical="top" wrapText="1"/>
    </xf>
    <xf numFmtId="0" fontId="9" fillId="3" borderId="3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9" fontId="9" fillId="2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/>
    <xf numFmtId="9" fontId="9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/>
    <xf numFmtId="9" fontId="9" fillId="15" borderId="1" xfId="0" applyNumberFormat="1" applyFont="1" applyFill="1" applyBorder="1" applyAlignment="1" applyProtection="1">
      <alignment horizontal="center"/>
    </xf>
    <xf numFmtId="9" fontId="9" fillId="21" borderId="1" xfId="0" applyNumberFormat="1" applyFont="1" applyFill="1" applyBorder="1" applyAlignment="1" applyProtection="1">
      <alignment horizontal="center"/>
    </xf>
    <xf numFmtId="0" fontId="9" fillId="21" borderId="1" xfId="0" applyFont="1" applyFill="1" applyBorder="1" applyAlignment="1" applyProtection="1">
      <alignment horizontal="center"/>
    </xf>
    <xf numFmtId="9" fontId="0" fillId="16" borderId="1" xfId="0" applyNumberFormat="1" applyFill="1" applyBorder="1" applyAlignment="1" applyProtection="1">
      <alignment horizontal="center"/>
    </xf>
    <xf numFmtId="0" fontId="0" fillId="16" borderId="1" xfId="0" applyFill="1" applyBorder="1" applyAlignment="1" applyProtection="1">
      <alignment horizontal="center"/>
    </xf>
    <xf numFmtId="9" fontId="0" fillId="9" borderId="1" xfId="0" applyNumberForma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 vertical="top"/>
    </xf>
    <xf numFmtId="0" fontId="9" fillId="0" borderId="15" xfId="0" applyFont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9" fontId="14" fillId="2" borderId="2" xfId="0" applyNumberFormat="1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9" fontId="14" fillId="3" borderId="2" xfId="0" applyNumberFormat="1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center"/>
    </xf>
    <xf numFmtId="9" fontId="14" fillId="15" borderId="2" xfId="0" applyNumberFormat="1" applyFont="1" applyFill="1" applyBorder="1" applyAlignment="1" applyProtection="1">
      <alignment horizontal="center"/>
    </xf>
    <xf numFmtId="0" fontId="14" fillId="15" borderId="5" xfId="0" applyFont="1" applyFill="1" applyBorder="1" applyAlignment="1" applyProtection="1">
      <alignment horizontal="center"/>
    </xf>
    <xf numFmtId="0" fontId="14" fillId="15" borderId="3" xfId="0" applyFont="1" applyFill="1" applyBorder="1" applyAlignment="1" applyProtection="1">
      <alignment horizontal="center"/>
    </xf>
    <xf numFmtId="0" fontId="14" fillId="10" borderId="2" xfId="0" applyFont="1" applyFill="1" applyBorder="1" applyAlignment="1" applyProtection="1">
      <alignment horizontal="center"/>
    </xf>
    <xf numFmtId="0" fontId="9" fillId="10" borderId="1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9" fontId="9" fillId="15" borderId="1" xfId="0" applyNumberFormat="1" applyFont="1" applyFill="1" applyBorder="1" applyAlignment="1" applyProtection="1">
      <alignment horizontal="center" vertical="top"/>
    </xf>
    <xf numFmtId="0" fontId="9" fillId="15" borderId="1" xfId="0" applyFont="1" applyFill="1" applyBorder="1" applyAlignment="1" applyProtection="1">
      <alignment horizontal="center" vertical="top"/>
    </xf>
    <xf numFmtId="0" fontId="9" fillId="18" borderId="13" xfId="0" applyFont="1" applyFill="1" applyBorder="1" applyAlignment="1" applyProtection="1">
      <alignment horizontal="center" vertical="top"/>
    </xf>
    <xf numFmtId="0" fontId="9" fillId="18" borderId="15" xfId="0" applyFont="1" applyFill="1" applyBorder="1" applyAlignment="1" applyProtection="1">
      <alignment horizontal="center" vertical="top"/>
    </xf>
    <xf numFmtId="0" fontId="9" fillId="18" borderId="14" xfId="0" applyFont="1" applyFill="1" applyBorder="1" applyAlignment="1" applyProtection="1">
      <alignment horizontal="center" vertical="top"/>
    </xf>
    <xf numFmtId="0" fontId="9" fillId="18" borderId="2" xfId="0" applyFont="1" applyFill="1" applyBorder="1" applyAlignment="1" applyProtection="1">
      <alignment horizontal="center" vertical="center"/>
      <protection locked="0"/>
    </xf>
    <xf numFmtId="0" fontId="0" fillId="18" borderId="5" xfId="0" applyFill="1" applyBorder="1" applyAlignment="1" applyProtection="1">
      <alignment horizontal="center" vertical="center"/>
      <protection locked="0"/>
    </xf>
    <xf numFmtId="0" fontId="0" fillId="18" borderId="3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9" fillId="27" borderId="1" xfId="0" applyFont="1" applyFill="1" applyBorder="1" applyAlignment="1">
      <alignment horizontal="center"/>
    </xf>
    <xf numFmtId="0" fontId="9" fillId="23" borderId="2" xfId="0" applyFont="1" applyFill="1" applyBorder="1" applyAlignment="1">
      <alignment horizontal="center"/>
    </xf>
    <xf numFmtId="0" fontId="9" fillId="23" borderId="5" xfId="0" applyFont="1" applyFill="1" applyBorder="1" applyAlignment="1">
      <alignment horizontal="center"/>
    </xf>
    <xf numFmtId="0" fontId="9" fillId="23" borderId="3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12" borderId="5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9" fillId="14" borderId="2" xfId="0" applyFont="1" applyFill="1" applyBorder="1" applyAlignment="1">
      <alignment horizontal="center"/>
    </xf>
    <xf numFmtId="0" fontId="9" fillId="14" borderId="5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/>
    </xf>
    <xf numFmtId="0" fontId="9" fillId="13" borderId="5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22" borderId="2" xfId="0" applyFont="1" applyFill="1" applyBorder="1" applyAlignment="1">
      <alignment horizontal="center"/>
    </xf>
    <xf numFmtId="0" fontId="9" fillId="22" borderId="5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9" fillId="28" borderId="2" xfId="0" applyFont="1" applyFill="1" applyBorder="1" applyAlignment="1">
      <alignment horizontal="center"/>
    </xf>
    <xf numFmtId="0" fontId="9" fillId="28" borderId="5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9" fillId="10" borderId="6" xfId="0" applyFont="1" applyFill="1" applyBorder="1" applyAlignment="1" applyProtection="1">
      <alignment horizontal="center" vertical="top"/>
    </xf>
    <xf numFmtId="0" fontId="9" fillId="10" borderId="4" xfId="0" applyFont="1" applyFill="1" applyBorder="1" applyAlignment="1" applyProtection="1">
      <alignment horizontal="center" vertical="top"/>
    </xf>
    <xf numFmtId="0" fontId="9" fillId="10" borderId="7" xfId="0" applyFont="1" applyFill="1" applyBorder="1" applyAlignment="1" applyProtection="1">
      <alignment horizontal="center" vertical="top"/>
    </xf>
    <xf numFmtId="0" fontId="9" fillId="10" borderId="8" xfId="0" applyFont="1" applyFill="1" applyBorder="1" applyAlignment="1" applyProtection="1">
      <alignment horizontal="center" vertical="top"/>
    </xf>
    <xf numFmtId="0" fontId="9" fillId="10" borderId="9" xfId="0" applyFont="1" applyFill="1" applyBorder="1" applyAlignment="1" applyProtection="1">
      <alignment horizontal="center" vertical="top"/>
    </xf>
    <xf numFmtId="0" fontId="9" fillId="10" borderId="10" xfId="0" applyFont="1" applyFill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9" fillId="22" borderId="1" xfId="0" applyFont="1" applyFill="1" applyBorder="1" applyAlignment="1" applyProtection="1">
      <alignment horizontal="center"/>
    </xf>
    <xf numFmtId="0" fontId="9" fillId="20" borderId="1" xfId="0" applyFont="1" applyFill="1" applyBorder="1" applyAlignment="1" applyProtection="1">
      <alignment horizontal="center"/>
    </xf>
    <xf numFmtId="0" fontId="9" fillId="22" borderId="1" xfId="0" applyFont="1" applyFill="1" applyBorder="1" applyAlignment="1" applyProtection="1">
      <alignment horizontal="center" vertical="top"/>
    </xf>
    <xf numFmtId="0" fontId="30" fillId="18" borderId="1" xfId="0" applyFont="1" applyFill="1" applyBorder="1" applyAlignment="1" applyProtection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9" fillId="20" borderId="1" xfId="0" applyFont="1" applyFill="1" applyBorder="1" applyAlignment="1">
      <alignment horizontal="center" vertical="top" wrapText="1"/>
    </xf>
    <xf numFmtId="0" fontId="9" fillId="22" borderId="1" xfId="0" applyFont="1" applyFill="1" applyBorder="1" applyAlignment="1">
      <alignment horizontal="center" vertical="top" wrapText="1"/>
    </xf>
    <xf numFmtId="0" fontId="9" fillId="15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9" fillId="2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21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9" fillId="26" borderId="1" xfId="0" applyFont="1" applyFill="1" applyBorder="1" applyAlignment="1">
      <alignment horizontal="center"/>
    </xf>
    <xf numFmtId="0" fontId="9" fillId="24" borderId="1" xfId="0" applyFont="1" applyFill="1" applyBorder="1" applyAlignment="1">
      <alignment horizontal="center"/>
    </xf>
    <xf numFmtId="0" fontId="0" fillId="24" borderId="1" xfId="0" applyFill="1" applyBorder="1" applyAlignment="1"/>
    <xf numFmtId="0" fontId="0" fillId="10" borderId="1" xfId="0" applyFill="1" applyBorder="1" applyAlignment="1"/>
    <xf numFmtId="0" fontId="31" fillId="0" borderId="0" xfId="0" applyFont="1" applyAlignment="1"/>
    <xf numFmtId="0" fontId="1" fillId="0" borderId="0" xfId="0" applyFont="1" applyAlignment="1"/>
    <xf numFmtId="0" fontId="9" fillId="29" borderId="1" xfId="0" applyFont="1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9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33" fillId="11" borderId="2" xfId="0" applyFont="1" applyFill="1" applyBorder="1" applyAlignment="1">
      <alignment horizontal="center" vertical="top" wrapText="1"/>
    </xf>
    <xf numFmtId="0" fontId="33" fillId="11" borderId="5" xfId="0" applyFont="1" applyFill="1" applyBorder="1" applyAlignment="1">
      <alignment horizontal="center" vertical="top" wrapText="1"/>
    </xf>
    <xf numFmtId="0" fontId="33" fillId="11" borderId="3" xfId="0" applyFont="1" applyFill="1" applyBorder="1" applyAlignment="1">
      <alignment horizontal="center" vertical="top" wrapText="1"/>
    </xf>
    <xf numFmtId="0" fontId="33" fillId="11" borderId="2" xfId="0" applyFont="1" applyFill="1" applyBorder="1" applyAlignment="1">
      <alignment horizontal="center" vertical="top"/>
    </xf>
    <xf numFmtId="0" fontId="33" fillId="11" borderId="5" xfId="0" applyFont="1" applyFill="1" applyBorder="1" applyAlignment="1">
      <alignment horizontal="center" vertical="top"/>
    </xf>
    <xf numFmtId="0" fontId="33" fillId="11" borderId="3" xfId="0" applyFont="1" applyFill="1" applyBorder="1" applyAlignment="1">
      <alignment horizontal="center" vertical="top"/>
    </xf>
    <xf numFmtId="0" fontId="33" fillId="30" borderId="2" xfId="0" applyFont="1" applyFill="1" applyBorder="1" applyAlignment="1">
      <alignment horizontal="center" vertical="top" wrapText="1"/>
    </xf>
    <xf numFmtId="0" fontId="33" fillId="30" borderId="5" xfId="0" applyFont="1" applyFill="1" applyBorder="1" applyAlignment="1">
      <alignment horizontal="center" vertical="top" wrapText="1"/>
    </xf>
    <xf numFmtId="0" fontId="33" fillId="30" borderId="3" xfId="0" applyFont="1" applyFill="1" applyBorder="1" applyAlignment="1">
      <alignment horizontal="center" vertical="top" wrapText="1"/>
    </xf>
    <xf numFmtId="0" fontId="33" fillId="30" borderId="2" xfId="0" applyFont="1" applyFill="1" applyBorder="1" applyAlignment="1">
      <alignment horizontal="center" vertical="top"/>
    </xf>
    <xf numFmtId="0" fontId="33" fillId="30" borderId="5" xfId="0" applyFont="1" applyFill="1" applyBorder="1" applyAlignment="1">
      <alignment horizontal="center" vertical="top"/>
    </xf>
    <xf numFmtId="0" fontId="33" fillId="30" borderId="3" xfId="0" applyFont="1" applyFill="1" applyBorder="1" applyAlignment="1">
      <alignment horizontal="center" vertical="top"/>
    </xf>
    <xf numFmtId="0" fontId="33" fillId="11" borderId="2" xfId="0" applyFont="1" applyFill="1" applyBorder="1" applyAlignment="1">
      <alignment horizontal="center" wrapText="1"/>
    </xf>
    <xf numFmtId="0" fontId="33" fillId="11" borderId="5" xfId="0" applyFont="1" applyFill="1" applyBorder="1" applyAlignment="1">
      <alignment horizontal="center" wrapText="1"/>
    </xf>
    <xf numFmtId="0" fontId="33" fillId="11" borderId="3" xfId="0" applyFont="1" applyFill="1" applyBorder="1" applyAlignment="1">
      <alignment horizontal="center" wrapText="1"/>
    </xf>
    <xf numFmtId="0" fontId="33" fillId="0" borderId="13" xfId="0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/>
    </xf>
    <xf numFmtId="0" fontId="33" fillId="0" borderId="6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3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center" vertical="justify" wrapText="1"/>
    </xf>
    <xf numFmtId="0" fontId="0" fillId="0" borderId="1" xfId="0" applyFill="1" applyBorder="1" applyAlignment="1" applyProtection="1">
      <alignment horizontal="center" vertical="justify"/>
    </xf>
    <xf numFmtId="0" fontId="38" fillId="10" borderId="1" xfId="0" applyFont="1" applyFill="1" applyBorder="1" applyAlignment="1" applyProtection="1">
      <alignment horizontal="center" vertical="justify" wrapText="1"/>
    </xf>
    <xf numFmtId="0" fontId="0" fillId="0" borderId="1" xfId="0" applyBorder="1" applyAlignment="1" applyProtection="1">
      <alignment horizontal="center" vertical="justify" wrapText="1"/>
    </xf>
    <xf numFmtId="0" fontId="0" fillId="0" borderId="1" xfId="0" applyBorder="1" applyAlignment="1" applyProtection="1">
      <alignment horizontal="center" vertical="justify"/>
    </xf>
    <xf numFmtId="0" fontId="0" fillId="10" borderId="1" xfId="0" applyFill="1" applyBorder="1" applyAlignment="1" applyProtection="1">
      <alignment horizontal="center" vertical="justify"/>
    </xf>
    <xf numFmtId="0" fontId="38" fillId="10" borderId="13" xfId="0" applyFont="1" applyFill="1" applyBorder="1" applyAlignment="1" applyProtection="1">
      <alignment horizontal="center" vertical="justify" wrapText="1"/>
    </xf>
    <xf numFmtId="0" fontId="38" fillId="10" borderId="14" xfId="0" applyFont="1" applyFill="1" applyBorder="1" applyAlignment="1" applyProtection="1">
      <alignment horizontal="center" vertical="justify" wrapText="1"/>
    </xf>
    <xf numFmtId="0" fontId="38" fillId="10" borderId="15" xfId="0" applyFont="1" applyFill="1" applyBorder="1" applyAlignment="1" applyProtection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FF7C80"/>
      <color rgb="FFFF5050"/>
      <color rgb="FFFFFFCC"/>
      <color rgb="FFCCFFCC"/>
      <color rgb="FFCC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opLeftCell="A7" zoomScale="89" zoomScaleNormal="89" zoomScaleSheetLayoutView="87" workbookViewId="0">
      <selection activeCell="M46" sqref="M46"/>
    </sheetView>
  </sheetViews>
  <sheetFormatPr defaultRowHeight="15"/>
  <cols>
    <col min="1" max="1" width="4" customWidth="1"/>
    <col min="3" max="3" width="14.140625" customWidth="1"/>
    <col min="4" max="4" width="20.140625" customWidth="1"/>
    <col min="5" max="5" width="9.5703125" style="5" hidden="1" customWidth="1"/>
    <col min="6" max="6" width="20.7109375" customWidth="1"/>
    <col min="7" max="7" width="18.140625" customWidth="1"/>
    <col min="8" max="8" width="20.5703125" customWidth="1"/>
    <col min="9" max="9" width="18" customWidth="1"/>
    <col min="10" max="10" width="20.7109375" customWidth="1"/>
    <col min="11" max="11" width="20" customWidth="1"/>
    <col min="12" max="56" width="9.140625" style="69"/>
  </cols>
  <sheetData>
    <row r="1" spans="1:57" ht="33" customHeight="1">
      <c r="A1" s="356" t="s">
        <v>103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57" ht="75" customHeight="1">
      <c r="A2" s="357" t="s">
        <v>104</v>
      </c>
      <c r="B2" s="357"/>
      <c r="C2" s="357"/>
      <c r="D2" s="81" t="s">
        <v>4</v>
      </c>
      <c r="E2" s="82"/>
      <c r="F2" s="83" t="s">
        <v>6</v>
      </c>
      <c r="G2" s="84" t="s">
        <v>7</v>
      </c>
      <c r="H2" s="85" t="s">
        <v>8</v>
      </c>
      <c r="I2" s="86" t="s">
        <v>9</v>
      </c>
      <c r="J2" s="85" t="s">
        <v>10</v>
      </c>
      <c r="K2" s="87" t="s">
        <v>11</v>
      </c>
    </row>
    <row r="3" spans="1:57" s="7" customFormat="1">
      <c r="A3" s="88">
        <v>1</v>
      </c>
      <c r="B3" s="364" t="s">
        <v>14</v>
      </c>
      <c r="C3" s="365"/>
      <c r="D3" s="89">
        <f>SUM(D4:D5)</f>
        <v>9</v>
      </c>
      <c r="E3" s="89">
        <f t="shared" ref="E3:G3" si="0">SUM(E4:E5)</f>
        <v>0</v>
      </c>
      <c r="F3" s="89">
        <f t="shared" si="0"/>
        <v>38</v>
      </c>
      <c r="G3" s="89">
        <f t="shared" si="0"/>
        <v>2</v>
      </c>
      <c r="H3" s="89">
        <f t="shared" ref="H3:J3" si="1">SUM(H4:H5)</f>
        <v>837</v>
      </c>
      <c r="I3" s="89">
        <f t="shared" si="1"/>
        <v>40</v>
      </c>
      <c r="J3" s="89">
        <f t="shared" si="1"/>
        <v>924</v>
      </c>
      <c r="K3" s="90">
        <f t="shared" ref="K3" si="2">SUM(K4:K5)</f>
        <v>12</v>
      </c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62"/>
    </row>
    <row r="4" spans="1:57" s="2" customFormat="1">
      <c r="A4" s="22"/>
      <c r="B4" s="342" t="s">
        <v>0</v>
      </c>
      <c r="C4" s="343"/>
      <c r="D4" s="33">
        <v>3</v>
      </c>
      <c r="E4" s="118"/>
      <c r="F4" s="33">
        <v>27</v>
      </c>
      <c r="G4" s="33">
        <v>2</v>
      </c>
      <c r="H4" s="33">
        <v>624</v>
      </c>
      <c r="I4" s="33">
        <v>40</v>
      </c>
      <c r="J4" s="33">
        <v>663</v>
      </c>
      <c r="K4" s="78">
        <v>12</v>
      </c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3"/>
    </row>
    <row r="5" spans="1:57" s="2" customFormat="1">
      <c r="A5" s="22"/>
      <c r="B5" s="342" t="s">
        <v>1</v>
      </c>
      <c r="C5" s="343"/>
      <c r="D5" s="33">
        <v>6</v>
      </c>
      <c r="E5" s="118"/>
      <c r="F5" s="33">
        <v>11</v>
      </c>
      <c r="G5" s="33">
        <v>0</v>
      </c>
      <c r="H5" s="33">
        <v>213</v>
      </c>
      <c r="I5" s="33">
        <v>0</v>
      </c>
      <c r="J5" s="33">
        <v>261</v>
      </c>
      <c r="K5" s="78">
        <v>0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3"/>
    </row>
    <row r="6" spans="1:57" s="12" customFormat="1" ht="30.75" customHeight="1">
      <c r="A6" s="91">
        <v>2</v>
      </c>
      <c r="B6" s="366" t="s">
        <v>107</v>
      </c>
      <c r="C6" s="367"/>
      <c r="D6" s="92">
        <f>SUM(D7:D8)</f>
        <v>0</v>
      </c>
      <c r="E6" s="92">
        <f t="shared" ref="E6:G6" si="3">SUM(E7:E8)</f>
        <v>0</v>
      </c>
      <c r="F6" s="92">
        <f t="shared" si="3"/>
        <v>0</v>
      </c>
      <c r="G6" s="92">
        <f t="shared" si="3"/>
        <v>0</v>
      </c>
      <c r="H6" s="92">
        <f t="shared" ref="H6:J6" si="4">SUM(H7:H8)</f>
        <v>0</v>
      </c>
      <c r="I6" s="92">
        <f t="shared" si="4"/>
        <v>0</v>
      </c>
      <c r="J6" s="92">
        <f t="shared" si="4"/>
        <v>0</v>
      </c>
      <c r="K6" s="93">
        <f t="shared" ref="K6" si="5">SUM(K7:K8)</f>
        <v>0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64"/>
    </row>
    <row r="7" spans="1:57" s="2" customFormat="1">
      <c r="A7" s="22"/>
      <c r="B7" s="342" t="s">
        <v>0</v>
      </c>
      <c r="C7" s="343"/>
      <c r="D7" s="33">
        <v>0</v>
      </c>
      <c r="E7" s="118"/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78">
        <v>0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3"/>
    </row>
    <row r="8" spans="1:57" s="2" customFormat="1">
      <c r="A8" s="22"/>
      <c r="B8" s="342" t="s">
        <v>1</v>
      </c>
      <c r="C8" s="343"/>
      <c r="D8" s="33">
        <v>0</v>
      </c>
      <c r="E8" s="118"/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78">
        <v>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3"/>
    </row>
    <row r="9" spans="1:57" s="13" customFormat="1" ht="42.75" customHeight="1">
      <c r="A9" s="94"/>
      <c r="B9" s="344" t="s">
        <v>15</v>
      </c>
      <c r="C9" s="345"/>
      <c r="D9" s="95">
        <f>SUM(D10:D11)</f>
        <v>8</v>
      </c>
      <c r="E9" s="95">
        <f t="shared" ref="E9:G9" si="6">SUM(E10:E11)</f>
        <v>0</v>
      </c>
      <c r="F9" s="95">
        <f t="shared" si="6"/>
        <v>36</v>
      </c>
      <c r="G9" s="95">
        <f t="shared" si="6"/>
        <v>2</v>
      </c>
      <c r="H9" s="95">
        <f t="shared" ref="H9:J9" si="7">SUM(H10:H11)</f>
        <v>793</v>
      </c>
      <c r="I9" s="95">
        <f t="shared" si="7"/>
        <v>40</v>
      </c>
      <c r="J9" s="95">
        <f t="shared" si="7"/>
        <v>873</v>
      </c>
      <c r="K9" s="96">
        <f t="shared" ref="K9" si="8">SUM(K10:K11)</f>
        <v>12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65"/>
    </row>
    <row r="10" spans="1:57" s="2" customFormat="1">
      <c r="A10" s="22"/>
      <c r="B10" s="342" t="s">
        <v>0</v>
      </c>
      <c r="C10" s="343"/>
      <c r="D10" s="33">
        <v>2</v>
      </c>
      <c r="E10" s="118"/>
      <c r="F10" s="33">
        <v>25</v>
      </c>
      <c r="G10" s="33">
        <v>2</v>
      </c>
      <c r="H10" s="33">
        <v>580</v>
      </c>
      <c r="I10" s="33">
        <v>40</v>
      </c>
      <c r="J10" s="33">
        <v>612</v>
      </c>
      <c r="K10" s="78">
        <v>12</v>
      </c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3"/>
    </row>
    <row r="11" spans="1:57" s="2" customFormat="1" ht="15.75" customHeight="1">
      <c r="A11" s="22"/>
      <c r="B11" s="342" t="s">
        <v>1</v>
      </c>
      <c r="C11" s="343"/>
      <c r="D11" s="33">
        <v>6</v>
      </c>
      <c r="E11" s="118"/>
      <c r="F11" s="33">
        <v>11</v>
      </c>
      <c r="G11" s="33">
        <v>0</v>
      </c>
      <c r="H11" s="33">
        <v>213</v>
      </c>
      <c r="I11" s="33">
        <v>0</v>
      </c>
      <c r="J11" s="33">
        <v>261</v>
      </c>
      <c r="K11" s="78">
        <v>0</v>
      </c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3"/>
    </row>
    <row r="12" spans="1:57" s="13" customFormat="1" ht="41.25" customHeight="1">
      <c r="A12" s="94"/>
      <c r="B12" s="344" t="s">
        <v>16</v>
      </c>
      <c r="C12" s="345"/>
      <c r="D12" s="95">
        <f>SUM(D13:D14)</f>
        <v>0</v>
      </c>
      <c r="E12" s="95">
        <f t="shared" ref="E12:G12" si="9">SUM(E13:E14)</f>
        <v>0</v>
      </c>
      <c r="F12" s="95">
        <f t="shared" si="9"/>
        <v>0</v>
      </c>
      <c r="G12" s="95">
        <f t="shared" si="9"/>
        <v>0</v>
      </c>
      <c r="H12" s="95">
        <f t="shared" ref="H12:J12" si="10">SUM(H13:H14)</f>
        <v>0</v>
      </c>
      <c r="I12" s="95">
        <f t="shared" si="10"/>
        <v>0</v>
      </c>
      <c r="J12" s="95">
        <f t="shared" si="10"/>
        <v>0</v>
      </c>
      <c r="K12" s="96">
        <f t="shared" ref="K12" si="11">SUM(K13:K14)</f>
        <v>0</v>
      </c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65"/>
    </row>
    <row r="13" spans="1:57" s="2" customFormat="1">
      <c r="A13" s="22"/>
      <c r="B13" s="342" t="s">
        <v>0</v>
      </c>
      <c r="C13" s="343"/>
      <c r="D13" s="33">
        <v>0</v>
      </c>
      <c r="E13" s="118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78">
        <v>0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3"/>
    </row>
    <row r="14" spans="1:57" s="2" customFormat="1">
      <c r="A14" s="22"/>
      <c r="B14" s="342" t="s">
        <v>1</v>
      </c>
      <c r="C14" s="343"/>
      <c r="D14" s="33">
        <v>0</v>
      </c>
      <c r="E14" s="118"/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78">
        <v>0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3"/>
    </row>
    <row r="15" spans="1:57" s="13" customFormat="1" ht="42" customHeight="1">
      <c r="A15" s="94"/>
      <c r="B15" s="344" t="s">
        <v>17</v>
      </c>
      <c r="C15" s="345"/>
      <c r="D15" s="95">
        <f>SUM(D16:D17)</f>
        <v>0</v>
      </c>
      <c r="E15" s="95">
        <f t="shared" ref="E15:G15" si="12">SUM(E16:E17)</f>
        <v>0</v>
      </c>
      <c r="F15" s="95">
        <f t="shared" si="12"/>
        <v>0</v>
      </c>
      <c r="G15" s="207">
        <f t="shared" si="12"/>
        <v>0</v>
      </c>
      <c r="H15" s="95">
        <f t="shared" ref="H15:J15" si="13">SUM(H16:H17)</f>
        <v>0</v>
      </c>
      <c r="I15" s="95">
        <f t="shared" si="13"/>
        <v>0</v>
      </c>
      <c r="J15" s="95">
        <f t="shared" si="13"/>
        <v>0</v>
      </c>
      <c r="K15" s="96">
        <f t="shared" ref="K15" si="14">SUM(K16:K17)</f>
        <v>0</v>
      </c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65"/>
    </row>
    <row r="16" spans="1:57" s="2" customFormat="1">
      <c r="A16" s="22"/>
      <c r="B16" s="342" t="s">
        <v>0</v>
      </c>
      <c r="C16" s="343"/>
      <c r="D16" s="33">
        <v>0</v>
      </c>
      <c r="E16" s="118"/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78">
        <v>0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3"/>
    </row>
    <row r="17" spans="1:57" s="2" customFormat="1">
      <c r="A17" s="22"/>
      <c r="B17" s="342" t="s">
        <v>1</v>
      </c>
      <c r="C17" s="343"/>
      <c r="D17" s="33">
        <v>0</v>
      </c>
      <c r="E17" s="118"/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78">
        <v>0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3"/>
    </row>
    <row r="18" spans="1:57" s="13" customFormat="1" ht="43.5" customHeight="1">
      <c r="A18" s="94"/>
      <c r="B18" s="344" t="s">
        <v>18</v>
      </c>
      <c r="C18" s="345"/>
      <c r="D18" s="95">
        <f>SUM(D19:D20)</f>
        <v>1</v>
      </c>
      <c r="E18" s="95">
        <f t="shared" ref="E18:G18" si="15">SUM(E19:E20)</f>
        <v>0</v>
      </c>
      <c r="F18" s="95">
        <f t="shared" si="15"/>
        <v>2</v>
      </c>
      <c r="G18" s="95">
        <f t="shared" si="15"/>
        <v>0</v>
      </c>
      <c r="H18" s="95">
        <f t="shared" ref="H18:J18" si="16">SUM(H19:H20)</f>
        <v>44</v>
      </c>
      <c r="I18" s="95">
        <f t="shared" si="16"/>
        <v>0</v>
      </c>
      <c r="J18" s="95">
        <f t="shared" si="16"/>
        <v>51</v>
      </c>
      <c r="K18" s="96">
        <f t="shared" ref="K18" si="17">SUM(K19:K20)</f>
        <v>0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65"/>
    </row>
    <row r="19" spans="1:57" s="2" customFormat="1">
      <c r="A19" s="22"/>
      <c r="B19" s="342" t="s">
        <v>0</v>
      </c>
      <c r="C19" s="343"/>
      <c r="D19" s="34">
        <v>1</v>
      </c>
      <c r="E19" s="119"/>
      <c r="F19" s="33">
        <v>2</v>
      </c>
      <c r="G19" s="33">
        <v>0</v>
      </c>
      <c r="H19" s="33">
        <v>44</v>
      </c>
      <c r="I19" s="33">
        <v>0</v>
      </c>
      <c r="J19" s="33">
        <v>51</v>
      </c>
      <c r="K19" s="78">
        <v>0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3"/>
    </row>
    <row r="20" spans="1:57" s="2" customFormat="1">
      <c r="A20" s="22"/>
      <c r="B20" s="342" t="s">
        <v>1</v>
      </c>
      <c r="C20" s="343"/>
      <c r="D20" s="34">
        <v>0</v>
      </c>
      <c r="E20" s="119"/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78">
        <v>0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3"/>
    </row>
    <row r="21" spans="1:57" s="13" customFormat="1" ht="30.75" customHeight="1">
      <c r="A21" s="94"/>
      <c r="B21" s="344" t="s">
        <v>19</v>
      </c>
      <c r="C21" s="345"/>
      <c r="D21" s="97">
        <f>SUM(D22:D23)</f>
        <v>0</v>
      </c>
      <c r="E21" s="97">
        <f t="shared" ref="E21:G21" si="18">SUM(E22:E23)</f>
        <v>0</v>
      </c>
      <c r="F21" s="95">
        <f t="shared" si="18"/>
        <v>0</v>
      </c>
      <c r="G21" s="95">
        <f t="shared" si="18"/>
        <v>0</v>
      </c>
      <c r="H21" s="95">
        <f t="shared" ref="H21:J21" si="19">SUM(H22:H23)</f>
        <v>0</v>
      </c>
      <c r="I21" s="95">
        <f t="shared" si="19"/>
        <v>0</v>
      </c>
      <c r="J21" s="95">
        <f t="shared" si="19"/>
        <v>0</v>
      </c>
      <c r="K21" s="96">
        <f t="shared" ref="K21" si="20">SUM(K22:K23)</f>
        <v>0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65"/>
    </row>
    <row r="22" spans="1:57" s="7" customFormat="1">
      <c r="A22" s="98"/>
      <c r="B22" s="99" t="s">
        <v>0</v>
      </c>
      <c r="C22" s="100"/>
      <c r="D22" s="34">
        <v>0</v>
      </c>
      <c r="E22" s="119"/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79">
        <v>0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62"/>
    </row>
    <row r="23" spans="1:57" s="7" customFormat="1">
      <c r="A23" s="98"/>
      <c r="B23" s="99" t="s">
        <v>1</v>
      </c>
      <c r="C23" s="100"/>
      <c r="D23" s="34">
        <v>0</v>
      </c>
      <c r="E23" s="119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79">
        <v>0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62"/>
    </row>
    <row r="24" spans="1:57" s="7" customFormat="1">
      <c r="A24" s="91">
        <v>3</v>
      </c>
      <c r="B24" s="348" t="s">
        <v>2</v>
      </c>
      <c r="C24" s="349"/>
      <c r="D24" s="89">
        <f>SUM(D25:D26)</f>
        <v>0</v>
      </c>
      <c r="E24" s="89">
        <f t="shared" ref="E24:G24" si="21">SUM(E25:E26)</f>
        <v>0</v>
      </c>
      <c r="F24" s="92">
        <f t="shared" si="21"/>
        <v>0</v>
      </c>
      <c r="G24" s="92">
        <f t="shared" si="21"/>
        <v>0</v>
      </c>
      <c r="H24" s="92">
        <f t="shared" ref="H24:J24" si="22">SUM(H25:H26)</f>
        <v>0</v>
      </c>
      <c r="I24" s="92">
        <f t="shared" si="22"/>
        <v>0</v>
      </c>
      <c r="J24" s="92">
        <f t="shared" si="22"/>
        <v>0</v>
      </c>
      <c r="K24" s="93">
        <f t="shared" ref="K24" si="23">SUM(K25:K26)</f>
        <v>0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62"/>
    </row>
    <row r="25" spans="1:57" s="2" customFormat="1">
      <c r="A25" s="22"/>
      <c r="B25" s="342" t="s">
        <v>0</v>
      </c>
      <c r="C25" s="343"/>
      <c r="D25" s="34">
        <v>0</v>
      </c>
      <c r="E25" s="119"/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78">
        <v>0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3"/>
    </row>
    <row r="26" spans="1:57" s="2" customFormat="1">
      <c r="A26" s="22"/>
      <c r="B26" s="342" t="s">
        <v>1</v>
      </c>
      <c r="C26" s="343"/>
      <c r="D26" s="34">
        <v>0</v>
      </c>
      <c r="E26" s="119"/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78">
        <v>0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3"/>
    </row>
    <row r="27" spans="1:57" s="8" customFormat="1">
      <c r="A27" s="88">
        <v>4</v>
      </c>
      <c r="B27" s="350" t="s">
        <v>3</v>
      </c>
      <c r="C27" s="351"/>
      <c r="D27" s="89">
        <f>SUM(D28:D29)</f>
        <v>3</v>
      </c>
      <c r="E27" s="89">
        <f t="shared" ref="E27:G27" si="24">SUM(E28:E29)</f>
        <v>0</v>
      </c>
      <c r="F27" s="89">
        <f t="shared" si="24"/>
        <v>4</v>
      </c>
      <c r="G27" s="89">
        <f t="shared" si="24"/>
        <v>0</v>
      </c>
      <c r="H27" s="89">
        <f t="shared" ref="H27:J27" si="25">SUM(H28:H29)</f>
        <v>104</v>
      </c>
      <c r="I27" s="89">
        <f t="shared" si="25"/>
        <v>0</v>
      </c>
      <c r="J27" s="89">
        <f t="shared" si="25"/>
        <v>113</v>
      </c>
      <c r="K27" s="90">
        <f t="shared" ref="K27" si="26">SUM(K28:K29)</f>
        <v>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66"/>
    </row>
    <row r="28" spans="1:57" s="4" customFormat="1">
      <c r="A28" s="30"/>
      <c r="B28" s="342" t="s">
        <v>0</v>
      </c>
      <c r="C28" s="343"/>
      <c r="D28" s="34">
        <v>1</v>
      </c>
      <c r="E28" s="119">
        <v>0</v>
      </c>
      <c r="F28" s="34">
        <v>2</v>
      </c>
      <c r="G28" s="34">
        <v>0</v>
      </c>
      <c r="H28" s="34">
        <v>61</v>
      </c>
      <c r="I28" s="34">
        <v>0</v>
      </c>
      <c r="J28" s="34">
        <v>62</v>
      </c>
      <c r="K28" s="80">
        <v>0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67"/>
    </row>
    <row r="29" spans="1:57" s="4" customFormat="1">
      <c r="A29" s="30"/>
      <c r="B29" s="342" t="s">
        <v>1</v>
      </c>
      <c r="C29" s="343"/>
      <c r="D29" s="34">
        <v>2</v>
      </c>
      <c r="E29" s="119">
        <v>0</v>
      </c>
      <c r="F29" s="34">
        <v>2</v>
      </c>
      <c r="G29" s="34">
        <v>0</v>
      </c>
      <c r="H29" s="34">
        <v>43</v>
      </c>
      <c r="I29" s="34">
        <v>0</v>
      </c>
      <c r="J29" s="34">
        <v>51</v>
      </c>
      <c r="K29" s="80">
        <v>0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67"/>
    </row>
    <row r="30" spans="1:57" s="8" customFormat="1">
      <c r="A30" s="88">
        <v>5</v>
      </c>
      <c r="B30" s="192" t="s">
        <v>12</v>
      </c>
      <c r="C30" s="193"/>
      <c r="D30" s="89">
        <f>SUM(D31:D32)</f>
        <v>0</v>
      </c>
      <c r="E30" s="89">
        <f t="shared" ref="E30:H30" si="27">SUM(E31:E32)</f>
        <v>0</v>
      </c>
      <c r="F30" s="89">
        <f t="shared" si="27"/>
        <v>0</v>
      </c>
      <c r="G30" s="89">
        <f t="shared" si="27"/>
        <v>0</v>
      </c>
      <c r="H30" s="89">
        <f t="shared" si="27"/>
        <v>0</v>
      </c>
      <c r="I30" s="89">
        <f t="shared" ref="I30:K30" si="28">SUM(I31:I32)</f>
        <v>0</v>
      </c>
      <c r="J30" s="89">
        <f t="shared" si="28"/>
        <v>0</v>
      </c>
      <c r="K30" s="90">
        <f t="shared" si="28"/>
        <v>0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66"/>
    </row>
    <row r="31" spans="1:57" s="4" customFormat="1">
      <c r="A31" s="30"/>
      <c r="B31" s="342" t="s">
        <v>0</v>
      </c>
      <c r="C31" s="343"/>
      <c r="D31" s="34">
        <v>0</v>
      </c>
      <c r="E31" s="119"/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80">
        <v>0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67"/>
    </row>
    <row r="32" spans="1:57" s="4" customFormat="1">
      <c r="A32" s="30"/>
      <c r="B32" s="342" t="s">
        <v>1</v>
      </c>
      <c r="C32" s="343"/>
      <c r="D32" s="34">
        <v>0</v>
      </c>
      <c r="E32" s="119"/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80">
        <v>0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67"/>
    </row>
    <row r="33" spans="1:57" s="8" customFormat="1" ht="30.75" customHeight="1">
      <c r="A33" s="88">
        <v>6</v>
      </c>
      <c r="B33" s="362" t="s">
        <v>13</v>
      </c>
      <c r="C33" s="363"/>
      <c r="D33" s="89">
        <f>SUM(D34:D35)</f>
        <v>0</v>
      </c>
      <c r="E33" s="89">
        <f t="shared" ref="E33:G33" si="29">SUM(E34:E35)</f>
        <v>0</v>
      </c>
      <c r="F33" s="89">
        <f t="shared" si="29"/>
        <v>0</v>
      </c>
      <c r="G33" s="89">
        <f t="shared" si="29"/>
        <v>0</v>
      </c>
      <c r="H33" s="89">
        <f t="shared" ref="H33:J33" si="30">SUM(H34:H35)</f>
        <v>0</v>
      </c>
      <c r="I33" s="89">
        <f t="shared" si="30"/>
        <v>0</v>
      </c>
      <c r="J33" s="89">
        <f t="shared" si="30"/>
        <v>0</v>
      </c>
      <c r="K33" s="90">
        <f t="shared" ref="K33" si="31">SUM(K34:K35)</f>
        <v>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66"/>
    </row>
    <row r="34" spans="1:57" s="4" customFormat="1">
      <c r="A34" s="30"/>
      <c r="B34" s="342" t="s">
        <v>0</v>
      </c>
      <c r="C34" s="343"/>
      <c r="D34" s="34">
        <v>0</v>
      </c>
      <c r="E34" s="119"/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80">
        <v>0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67"/>
    </row>
    <row r="35" spans="1:57" s="4" customFormat="1">
      <c r="A35" s="30"/>
      <c r="B35" s="342" t="s">
        <v>1</v>
      </c>
      <c r="C35" s="343"/>
      <c r="D35" s="34">
        <v>0</v>
      </c>
      <c r="E35" s="120"/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80">
        <v>0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67"/>
    </row>
    <row r="36" spans="1:57" s="3" customFormat="1">
      <c r="A36" s="101"/>
      <c r="B36" s="360" t="s">
        <v>5</v>
      </c>
      <c r="C36" s="361"/>
      <c r="D36" s="102">
        <f>SUM(D3,D6,D24,D27,D30,D33,)</f>
        <v>12</v>
      </c>
      <c r="E36" s="102">
        <v>18</v>
      </c>
      <c r="F36" s="103">
        <f t="shared" ref="F36:G36" si="32">SUM(F3,F6,F24,F27,F30,F33,)</f>
        <v>42</v>
      </c>
      <c r="G36" s="103">
        <f t="shared" si="32"/>
        <v>2</v>
      </c>
      <c r="H36" s="103">
        <f t="shared" ref="H36:J38" si="33">SUM(H3,H6,H24,H27,H30,H33,)</f>
        <v>941</v>
      </c>
      <c r="I36" s="103">
        <f t="shared" si="33"/>
        <v>40</v>
      </c>
      <c r="J36" s="103">
        <f t="shared" si="33"/>
        <v>1037</v>
      </c>
      <c r="K36" s="104">
        <f t="shared" ref="K36:K38" si="34">SUM(K3,K6,K24,K27,K30,K33,)</f>
        <v>12</v>
      </c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68"/>
    </row>
    <row r="37" spans="1:57" s="2" customFormat="1">
      <c r="A37" s="105"/>
      <c r="B37" s="352" t="s">
        <v>0</v>
      </c>
      <c r="C37" s="353"/>
      <c r="D37" s="106">
        <f>SUM(D4,D7,D25,D28,D31,D34,)</f>
        <v>4</v>
      </c>
      <c r="E37" s="106">
        <v>1</v>
      </c>
      <c r="F37" s="106">
        <f>SUM(F4,F7,F25,F28,F31,F34,)</f>
        <v>29</v>
      </c>
      <c r="G37" s="106">
        <f t="shared" ref="G37" si="35">SUM(G4,G7,G25,G28,G31,G34,)</f>
        <v>2</v>
      </c>
      <c r="H37" s="106">
        <f t="shared" si="33"/>
        <v>685</v>
      </c>
      <c r="I37" s="106">
        <f t="shared" si="33"/>
        <v>40</v>
      </c>
      <c r="J37" s="106">
        <f t="shared" si="33"/>
        <v>725</v>
      </c>
      <c r="K37" s="107">
        <f t="shared" si="34"/>
        <v>12</v>
      </c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3"/>
    </row>
    <row r="38" spans="1:57" s="2" customFormat="1">
      <c r="A38" s="105"/>
      <c r="B38" s="352" t="s">
        <v>1</v>
      </c>
      <c r="C38" s="353"/>
      <c r="D38" s="106">
        <f>SUM(D5,D8,D26,D29,D32,D35,)</f>
        <v>8</v>
      </c>
      <c r="E38" s="106">
        <v>17</v>
      </c>
      <c r="F38" s="106">
        <f t="shared" ref="F38:G38" si="36">SUM(F5,F8,F26,F29,F32,F35,)</f>
        <v>13</v>
      </c>
      <c r="G38" s="106">
        <f t="shared" si="36"/>
        <v>0</v>
      </c>
      <c r="H38" s="106">
        <f t="shared" si="33"/>
        <v>256</v>
      </c>
      <c r="I38" s="106">
        <f t="shared" si="33"/>
        <v>0</v>
      </c>
      <c r="J38" s="106">
        <f t="shared" si="33"/>
        <v>312</v>
      </c>
      <c r="K38" s="107">
        <f t="shared" si="34"/>
        <v>0</v>
      </c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3"/>
    </row>
    <row r="39" spans="1:57" s="14" customFormat="1">
      <c r="A39" s="108"/>
      <c r="B39" s="347"/>
      <c r="C39" s="347"/>
      <c r="D39" s="108"/>
      <c r="E39" s="109"/>
      <c r="F39" s="108"/>
      <c r="G39" s="108"/>
      <c r="H39" s="108"/>
      <c r="I39" s="108"/>
      <c r="J39" s="108"/>
      <c r="K39" s="108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7" ht="44.25" customHeight="1">
      <c r="A40" s="110">
        <v>7</v>
      </c>
      <c r="B40" s="358" t="s">
        <v>20</v>
      </c>
      <c r="C40" s="359"/>
      <c r="D40" s="111">
        <f>D41+D42</f>
        <v>0</v>
      </c>
      <c r="E40" s="111">
        <f t="shared" ref="E40" si="37">E41+E42</f>
        <v>0</v>
      </c>
      <c r="F40" s="20"/>
      <c r="G40" s="20"/>
      <c r="H40" s="20"/>
      <c r="I40" s="20"/>
      <c r="J40" s="112"/>
      <c r="K40" s="112"/>
    </row>
    <row r="41" spans="1:57" ht="22.5" customHeight="1">
      <c r="A41" s="113"/>
      <c r="B41" s="346" t="s">
        <v>0</v>
      </c>
      <c r="C41" s="346"/>
      <c r="D41" s="36">
        <v>0</v>
      </c>
      <c r="E41" s="114"/>
      <c r="F41" s="20"/>
      <c r="G41" s="20"/>
      <c r="H41" s="115"/>
      <c r="I41" s="112"/>
      <c r="J41" s="116"/>
      <c r="K41" s="116"/>
    </row>
    <row r="42" spans="1:57" ht="15.75" customHeight="1">
      <c r="A42" s="113"/>
      <c r="B42" s="346" t="s">
        <v>1</v>
      </c>
      <c r="C42" s="346"/>
      <c r="D42" s="36">
        <v>0</v>
      </c>
      <c r="E42" s="114"/>
      <c r="F42" s="20"/>
      <c r="G42" s="20"/>
      <c r="H42" s="112"/>
      <c r="I42" s="117"/>
      <c r="J42" s="116"/>
      <c r="K42" s="117"/>
    </row>
    <row r="43" spans="1:57" ht="15.75" customHeight="1">
      <c r="A43" s="124"/>
      <c r="B43" s="328"/>
      <c r="C43" s="328"/>
      <c r="D43" s="124"/>
      <c r="E43" s="329"/>
      <c r="F43" s="37"/>
      <c r="G43" s="37"/>
      <c r="H43" s="122"/>
      <c r="I43" s="123"/>
      <c r="J43" s="125"/>
      <c r="K43" s="123"/>
    </row>
    <row r="44" spans="1:57" ht="15.75" customHeight="1">
      <c r="A44" s="124"/>
      <c r="B44" s="328"/>
      <c r="C44" s="328"/>
      <c r="D44" s="124"/>
      <c r="E44" s="329"/>
      <c r="F44" s="37"/>
      <c r="G44" s="37"/>
      <c r="H44" s="122"/>
      <c r="I44" s="123"/>
      <c r="J44" s="125"/>
      <c r="K44" s="123"/>
    </row>
    <row r="45" spans="1:57">
      <c r="A45" s="19"/>
      <c r="B45" s="19"/>
      <c r="C45" s="19"/>
      <c r="D45" s="19"/>
      <c r="E45" s="121"/>
      <c r="F45" s="19"/>
      <c r="G45" s="19"/>
      <c r="H45" s="122"/>
      <c r="I45" s="123"/>
      <c r="J45" s="123"/>
      <c r="K45" s="123"/>
    </row>
    <row r="46" spans="1:57" ht="52.5" customHeight="1">
      <c r="A46" s="340" t="s">
        <v>325</v>
      </c>
      <c r="B46" s="340"/>
      <c r="C46" s="340"/>
      <c r="D46" s="340"/>
      <c r="E46" s="325"/>
      <c r="F46" s="341" t="s">
        <v>326</v>
      </c>
      <c r="G46" s="341"/>
      <c r="H46" s="326"/>
      <c r="I46" s="339" t="s">
        <v>328</v>
      </c>
      <c r="J46" s="339"/>
      <c r="K46" s="339"/>
      <c r="L46" s="324"/>
      <c r="M46" s="324"/>
      <c r="N46" s="324"/>
      <c r="O46" s="324"/>
    </row>
    <row r="47" spans="1:57">
      <c r="A47" s="19"/>
      <c r="B47" s="19"/>
      <c r="C47" s="19"/>
      <c r="D47" s="19"/>
      <c r="E47" s="121"/>
      <c r="F47" s="19"/>
      <c r="G47" s="19"/>
      <c r="H47" s="122"/>
      <c r="I47" s="123"/>
      <c r="J47" s="124"/>
      <c r="K47" s="124"/>
    </row>
    <row r="48" spans="1:57">
      <c r="A48" s="19"/>
      <c r="B48" s="19"/>
      <c r="C48" s="19"/>
      <c r="D48" s="19"/>
      <c r="E48" s="121"/>
      <c r="F48" s="19"/>
      <c r="G48" s="19"/>
      <c r="H48" s="122"/>
      <c r="I48" s="123"/>
      <c r="J48" s="122"/>
      <c r="K48" s="122"/>
    </row>
    <row r="49" spans="1:11" ht="31.5" customHeight="1">
      <c r="A49" s="354" t="s">
        <v>296</v>
      </c>
      <c r="B49" s="354"/>
      <c r="C49" s="354"/>
      <c r="D49" s="354"/>
      <c r="E49" s="354"/>
      <c r="F49" s="354"/>
      <c r="G49" s="354"/>
      <c r="H49" s="354"/>
      <c r="I49" s="354"/>
      <c r="J49" s="354"/>
      <c r="K49" s="354"/>
    </row>
    <row r="50" spans="1:11" ht="24" customHeight="1">
      <c r="A50" s="355" t="s">
        <v>297</v>
      </c>
      <c r="B50" s="355"/>
      <c r="C50" s="355"/>
      <c r="D50" s="355"/>
      <c r="E50" s="355"/>
      <c r="F50" s="355"/>
      <c r="G50" s="355"/>
      <c r="H50" s="355"/>
      <c r="I50" s="355"/>
      <c r="J50" s="355"/>
      <c r="K50" s="355"/>
    </row>
    <row r="51" spans="1:11">
      <c r="A51" s="320"/>
      <c r="H51" s="10"/>
      <c r="I51" s="11"/>
      <c r="J51" s="10"/>
      <c r="K51" s="10"/>
    </row>
    <row r="52" spans="1:11">
      <c r="H52" s="9"/>
      <c r="I52" s="11"/>
      <c r="J52" s="11"/>
      <c r="K52" s="11"/>
    </row>
    <row r="53" spans="1:11">
      <c r="H53" s="10"/>
      <c r="I53" s="11"/>
    </row>
    <row r="54" spans="1:11">
      <c r="H54" s="10"/>
      <c r="I54" s="11"/>
    </row>
    <row r="55" spans="1:11">
      <c r="H55" s="11"/>
      <c r="I55" s="11"/>
    </row>
  </sheetData>
  <sheetProtection password="E01D" sheet="1" objects="1" scenarios="1"/>
  <mergeCells count="44">
    <mergeCell ref="A49:K49"/>
    <mergeCell ref="A50:K50"/>
    <mergeCell ref="A1:K1"/>
    <mergeCell ref="A2:C2"/>
    <mergeCell ref="B40:C40"/>
    <mergeCell ref="B37:C37"/>
    <mergeCell ref="B36:C36"/>
    <mergeCell ref="B34:C34"/>
    <mergeCell ref="B35:C35"/>
    <mergeCell ref="B33:C33"/>
    <mergeCell ref="B31:C31"/>
    <mergeCell ref="B32:C32"/>
    <mergeCell ref="B4:C4"/>
    <mergeCell ref="B5:C5"/>
    <mergeCell ref="B3:C3"/>
    <mergeCell ref="B6:C6"/>
    <mergeCell ref="B14:C14"/>
    <mergeCell ref="B16:C16"/>
    <mergeCell ref="B41:C41"/>
    <mergeCell ref="B42:C42"/>
    <mergeCell ref="B20:C20"/>
    <mergeCell ref="B39:C39"/>
    <mergeCell ref="B24:C24"/>
    <mergeCell ref="B27:C27"/>
    <mergeCell ref="B38:C38"/>
    <mergeCell ref="B25:C25"/>
    <mergeCell ref="B26:C26"/>
    <mergeCell ref="B28:C28"/>
    <mergeCell ref="B29:C29"/>
    <mergeCell ref="B15:C15"/>
    <mergeCell ref="B18:C18"/>
    <mergeCell ref="B21:C21"/>
    <mergeCell ref="B7:C7"/>
    <mergeCell ref="B8:C8"/>
    <mergeCell ref="B10:C10"/>
    <mergeCell ref="B11:C11"/>
    <mergeCell ref="B13:C13"/>
    <mergeCell ref="B9:C9"/>
    <mergeCell ref="B12:C12"/>
    <mergeCell ref="I46:K46"/>
    <mergeCell ref="A46:D46"/>
    <mergeCell ref="F46:G46"/>
    <mergeCell ref="B17:C17"/>
    <mergeCell ref="B19:C19"/>
  </mergeCells>
  <pageMargins left="0.7" right="0.7" top="0.75" bottom="0.75" header="0.3" footer="0.3"/>
  <pageSetup paperSize="9" scale="5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topLeftCell="A10" zoomScale="90" zoomScaleNormal="100" zoomScaleSheetLayoutView="90" workbookViewId="0">
      <selection activeCell="E35" sqref="E35"/>
    </sheetView>
  </sheetViews>
  <sheetFormatPr defaultRowHeight="15"/>
  <cols>
    <col min="1" max="1" width="5.42578125" customWidth="1"/>
    <col min="3" max="3" width="16" customWidth="1"/>
    <col min="4" max="4" width="11.85546875" customWidth="1"/>
    <col min="5" max="5" width="11.42578125" customWidth="1"/>
  </cols>
  <sheetData>
    <row r="1" spans="1:5" ht="45" customHeight="1">
      <c r="A1" s="652" t="s">
        <v>115</v>
      </c>
      <c r="B1" s="652"/>
      <c r="C1" s="652"/>
      <c r="D1" s="652"/>
      <c r="E1" s="652"/>
    </row>
    <row r="2" spans="1:5" ht="62.25" customHeight="1">
      <c r="A2" s="132" t="s">
        <v>82</v>
      </c>
      <c r="B2" s="659" t="s">
        <v>116</v>
      </c>
      <c r="C2" s="660"/>
      <c r="D2" s="77" t="s">
        <v>40</v>
      </c>
      <c r="E2" s="76" t="s">
        <v>41</v>
      </c>
    </row>
    <row r="3" spans="1:5" s="61" customFormat="1">
      <c r="A3" s="59">
        <v>1</v>
      </c>
      <c r="B3" s="657" t="s">
        <v>95</v>
      </c>
      <c r="C3" s="658"/>
      <c r="D3" s="60">
        <f>SUM(D4:D5)</f>
        <v>0</v>
      </c>
      <c r="E3" s="60">
        <f t="shared" ref="E3" si="0">SUM(E4:E5)</f>
        <v>0</v>
      </c>
    </row>
    <row r="4" spans="1:5" s="14" customFormat="1">
      <c r="A4" s="18"/>
      <c r="B4" s="655" t="s">
        <v>0</v>
      </c>
      <c r="C4" s="656"/>
      <c r="D4" s="33">
        <v>0</v>
      </c>
      <c r="E4" s="33">
        <v>0</v>
      </c>
    </row>
    <row r="5" spans="1:5" s="14" customFormat="1">
      <c r="A5" s="18"/>
      <c r="B5" s="655" t="s">
        <v>1</v>
      </c>
      <c r="C5" s="656"/>
      <c r="D5" s="33">
        <v>0</v>
      </c>
      <c r="E5" s="33">
        <v>0</v>
      </c>
    </row>
    <row r="6" spans="1:5" s="61" customFormat="1">
      <c r="A6" s="59">
        <v>2</v>
      </c>
      <c r="B6" s="657" t="s">
        <v>96</v>
      </c>
      <c r="C6" s="658"/>
      <c r="D6" s="60">
        <f>SUM(D7:D8)</f>
        <v>0</v>
      </c>
      <c r="E6" s="60">
        <f t="shared" ref="E6" si="1">SUM(E7:E8)</f>
        <v>0</v>
      </c>
    </row>
    <row r="7" spans="1:5" s="14" customFormat="1">
      <c r="A7" s="18"/>
      <c r="B7" s="655" t="s">
        <v>0</v>
      </c>
      <c r="C7" s="656"/>
      <c r="D7" s="33">
        <v>0</v>
      </c>
      <c r="E7" s="33">
        <v>0</v>
      </c>
    </row>
    <row r="8" spans="1:5" s="14" customFormat="1">
      <c r="A8" s="18"/>
      <c r="B8" s="655" t="s">
        <v>1</v>
      </c>
      <c r="C8" s="656"/>
      <c r="D8" s="33">
        <v>0</v>
      </c>
      <c r="E8" s="33">
        <v>0</v>
      </c>
    </row>
    <row r="9" spans="1:5" s="61" customFormat="1">
      <c r="A9" s="59">
        <v>3</v>
      </c>
      <c r="B9" s="657" t="s">
        <v>97</v>
      </c>
      <c r="C9" s="658"/>
      <c r="D9" s="60">
        <f>SUM(D10:D11)</f>
        <v>0</v>
      </c>
      <c r="E9" s="60">
        <f t="shared" ref="E9" si="2">SUM(E10:E11)</f>
        <v>0</v>
      </c>
    </row>
    <row r="10" spans="1:5" s="14" customFormat="1">
      <c r="A10" s="18"/>
      <c r="B10" s="655" t="s">
        <v>0</v>
      </c>
      <c r="C10" s="656"/>
      <c r="D10" s="33">
        <v>0</v>
      </c>
      <c r="E10" s="33">
        <v>0</v>
      </c>
    </row>
    <row r="11" spans="1:5" s="14" customFormat="1">
      <c r="A11" s="18"/>
      <c r="B11" s="655" t="s">
        <v>1</v>
      </c>
      <c r="C11" s="656"/>
      <c r="D11" s="33">
        <v>0</v>
      </c>
      <c r="E11" s="33">
        <v>0</v>
      </c>
    </row>
    <row r="12" spans="1:5" s="61" customFormat="1" ht="25.5" customHeight="1">
      <c r="A12" s="59">
        <v>4</v>
      </c>
      <c r="B12" s="661" t="s">
        <v>98</v>
      </c>
      <c r="C12" s="662"/>
      <c r="D12" s="60">
        <f>SUM(D13:D14)</f>
        <v>0</v>
      </c>
      <c r="E12" s="60">
        <f t="shared" ref="E12" si="3">SUM(E13:E14)</f>
        <v>0</v>
      </c>
    </row>
    <row r="13" spans="1:5" s="14" customFormat="1">
      <c r="A13" s="18"/>
      <c r="B13" s="655" t="s">
        <v>0</v>
      </c>
      <c r="C13" s="656"/>
      <c r="D13" s="33">
        <v>0</v>
      </c>
      <c r="E13" s="33">
        <v>0</v>
      </c>
    </row>
    <row r="14" spans="1:5" s="14" customFormat="1">
      <c r="A14" s="18"/>
      <c r="B14" s="655" t="s">
        <v>1</v>
      </c>
      <c r="C14" s="656"/>
      <c r="D14" s="33">
        <v>0</v>
      </c>
      <c r="E14" s="33">
        <v>0</v>
      </c>
    </row>
    <row r="15" spans="1:5" s="61" customFormat="1">
      <c r="A15" s="59">
        <v>5</v>
      </c>
      <c r="B15" s="657" t="s">
        <v>99</v>
      </c>
      <c r="C15" s="658"/>
      <c r="D15" s="60">
        <f>SUM(D16:D17)</f>
        <v>0</v>
      </c>
      <c r="E15" s="60">
        <f t="shared" ref="E15" si="4">SUM(E16:E17)</f>
        <v>0</v>
      </c>
    </row>
    <row r="16" spans="1:5" s="14" customFormat="1">
      <c r="A16" s="18"/>
      <c r="B16" s="655" t="s">
        <v>0</v>
      </c>
      <c r="C16" s="656"/>
      <c r="D16" s="33">
        <v>0</v>
      </c>
      <c r="E16" s="33">
        <v>0</v>
      </c>
    </row>
    <row r="17" spans="1:8" s="14" customFormat="1">
      <c r="A17" s="18"/>
      <c r="B17" s="655" t="s">
        <v>1</v>
      </c>
      <c r="C17" s="656"/>
      <c r="D17" s="33">
        <v>0</v>
      </c>
      <c r="E17" s="33">
        <v>0</v>
      </c>
    </row>
    <row r="18" spans="1:8" s="61" customFormat="1">
      <c r="A18" s="59">
        <v>6</v>
      </c>
      <c r="B18" s="657" t="s">
        <v>100</v>
      </c>
      <c r="C18" s="658"/>
      <c r="D18" s="60">
        <f>SUM(D19:D20)</f>
        <v>0</v>
      </c>
      <c r="E18" s="60">
        <f t="shared" ref="E18" si="5">SUM(E19:E20)</f>
        <v>0</v>
      </c>
    </row>
    <row r="19" spans="1:8" s="14" customFormat="1">
      <c r="A19" s="18"/>
      <c r="B19" s="655" t="s">
        <v>0</v>
      </c>
      <c r="C19" s="656"/>
      <c r="D19" s="33">
        <v>0</v>
      </c>
      <c r="E19" s="33">
        <v>0</v>
      </c>
    </row>
    <row r="20" spans="1:8" s="14" customFormat="1">
      <c r="A20" s="18"/>
      <c r="B20" s="655" t="s">
        <v>1</v>
      </c>
      <c r="C20" s="656"/>
      <c r="D20" s="33">
        <v>0</v>
      </c>
      <c r="E20" s="33">
        <v>0</v>
      </c>
    </row>
    <row r="21" spans="1:8" s="61" customFormat="1">
      <c r="A21" s="59">
        <v>7</v>
      </c>
      <c r="B21" s="657" t="s">
        <v>101</v>
      </c>
      <c r="C21" s="658"/>
      <c r="D21" s="60">
        <f>SUM(D22:D23)</f>
        <v>0</v>
      </c>
      <c r="E21" s="60">
        <f t="shared" ref="E21" si="6">SUM(E22:E23)</f>
        <v>0</v>
      </c>
    </row>
    <row r="22" spans="1:8" s="14" customFormat="1">
      <c r="A22" s="18"/>
      <c r="B22" s="655" t="s">
        <v>0</v>
      </c>
      <c r="C22" s="656"/>
      <c r="D22" s="33">
        <v>0</v>
      </c>
      <c r="E22" s="33">
        <v>0</v>
      </c>
    </row>
    <row r="23" spans="1:8" s="14" customFormat="1">
      <c r="A23" s="18"/>
      <c r="B23" s="655" t="s">
        <v>1</v>
      </c>
      <c r="C23" s="656"/>
      <c r="D23" s="33">
        <v>0</v>
      </c>
      <c r="E23" s="33">
        <v>0</v>
      </c>
    </row>
    <row r="24" spans="1:8">
      <c r="A24" s="55">
        <v>9</v>
      </c>
      <c r="B24" s="653" t="s">
        <v>24</v>
      </c>
      <c r="C24" s="654"/>
      <c r="D24" s="56">
        <f t="shared" ref="D24:E26" si="7">SUM(D3,D6,D9,D12,D15,D18,D21,)</f>
        <v>0</v>
      </c>
      <c r="E24" s="56">
        <f t="shared" si="7"/>
        <v>0</v>
      </c>
    </row>
    <row r="25" spans="1:8">
      <c r="A25" s="57"/>
      <c r="B25" s="663" t="s">
        <v>0</v>
      </c>
      <c r="C25" s="664"/>
      <c r="D25" s="58">
        <f t="shared" si="7"/>
        <v>0</v>
      </c>
      <c r="E25" s="58">
        <f t="shared" si="7"/>
        <v>0</v>
      </c>
    </row>
    <row r="26" spans="1:8">
      <c r="A26" s="57"/>
      <c r="B26" s="663" t="s">
        <v>1</v>
      </c>
      <c r="C26" s="664"/>
      <c r="D26" s="58">
        <f t="shared" si="7"/>
        <v>0</v>
      </c>
      <c r="E26" s="58">
        <f t="shared" si="7"/>
        <v>0</v>
      </c>
    </row>
    <row r="29" spans="1:8" ht="59.25" customHeight="1">
      <c r="A29" s="340" t="s">
        <v>325</v>
      </c>
      <c r="B29" s="340"/>
      <c r="C29" s="340"/>
      <c r="D29" s="341" t="s">
        <v>327</v>
      </c>
      <c r="E29" s="341"/>
      <c r="F29" s="326"/>
      <c r="G29" s="326"/>
      <c r="H29" s="326"/>
    </row>
    <row r="32" spans="1:8" ht="55.5" customHeight="1">
      <c r="A32" s="339" t="s">
        <v>330</v>
      </c>
      <c r="B32" s="339"/>
      <c r="C32" s="339"/>
      <c r="D32" s="339"/>
      <c r="E32" s="339"/>
    </row>
  </sheetData>
  <sheetProtection password="E01D" sheet="1" objects="1" scenarios="1"/>
  <mergeCells count="29">
    <mergeCell ref="A32:E32"/>
    <mergeCell ref="A29:C29"/>
    <mergeCell ref="D29:E29"/>
    <mergeCell ref="B6:C6"/>
    <mergeCell ref="B2:C2"/>
    <mergeCell ref="B3:C3"/>
    <mergeCell ref="B4:C4"/>
    <mergeCell ref="B5:C5"/>
    <mergeCell ref="B8:C8"/>
    <mergeCell ref="B9:C9"/>
    <mergeCell ref="B10:C10"/>
    <mergeCell ref="B11:C11"/>
    <mergeCell ref="B12:C12"/>
    <mergeCell ref="B25:C25"/>
    <mergeCell ref="B26:C26"/>
    <mergeCell ref="A1:E1"/>
    <mergeCell ref="B24:C24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Normal="100" zoomScaleSheetLayoutView="120" workbookViewId="0">
      <selection activeCell="E16" sqref="E16"/>
    </sheetView>
  </sheetViews>
  <sheetFormatPr defaultRowHeight="15"/>
  <cols>
    <col min="1" max="1" width="9.85546875" customWidth="1"/>
    <col min="2" max="2" width="20.7109375" customWidth="1"/>
    <col min="3" max="3" width="18.85546875" customWidth="1"/>
    <col min="4" max="5" width="12.28515625" customWidth="1"/>
    <col min="6" max="6" width="16" customWidth="1"/>
    <col min="7" max="7" width="16.7109375" customWidth="1"/>
    <col min="8" max="8" width="21" customWidth="1"/>
  </cols>
  <sheetData>
    <row r="1" spans="1:10" ht="18.75">
      <c r="A1" s="665" t="s">
        <v>300</v>
      </c>
      <c r="B1" s="665"/>
      <c r="C1" s="665"/>
      <c r="D1" s="665"/>
      <c r="E1" s="665"/>
      <c r="F1" s="665"/>
      <c r="G1" s="665"/>
      <c r="H1" s="665"/>
    </row>
    <row r="3" spans="1:10" s="321" customFormat="1" ht="45" customHeight="1">
      <c r="A3" s="667" t="s">
        <v>82</v>
      </c>
      <c r="B3" s="667" t="s">
        <v>307</v>
      </c>
      <c r="C3" s="667" t="s">
        <v>302</v>
      </c>
      <c r="D3" s="667" t="s">
        <v>301</v>
      </c>
      <c r="E3" s="666" t="s">
        <v>303</v>
      </c>
      <c r="F3" s="666"/>
      <c r="G3" s="666" t="s">
        <v>102</v>
      </c>
      <c r="H3" s="666"/>
    </row>
    <row r="4" spans="1:10" ht="60">
      <c r="A4" s="668"/>
      <c r="B4" s="668"/>
      <c r="C4" s="668"/>
      <c r="D4" s="668"/>
      <c r="E4" s="322" t="s">
        <v>28</v>
      </c>
      <c r="F4" s="77" t="s">
        <v>306</v>
      </c>
      <c r="G4" s="77" t="s">
        <v>304</v>
      </c>
      <c r="H4" s="77" t="s">
        <v>305</v>
      </c>
    </row>
    <row r="5" spans="1:10">
      <c r="A5" s="323"/>
      <c r="B5" s="323" t="s">
        <v>0</v>
      </c>
      <c r="C5" s="215">
        <v>2</v>
      </c>
      <c r="D5" s="215">
        <v>44</v>
      </c>
      <c r="E5" s="215">
        <v>76</v>
      </c>
      <c r="F5" s="215">
        <v>48</v>
      </c>
      <c r="G5" s="215">
        <v>2</v>
      </c>
      <c r="H5" s="215">
        <v>50</v>
      </c>
    </row>
    <row r="6" spans="1:10">
      <c r="A6" s="323"/>
      <c r="B6" s="323" t="s">
        <v>1</v>
      </c>
      <c r="C6" s="215">
        <v>1</v>
      </c>
      <c r="D6" s="215">
        <v>0</v>
      </c>
      <c r="E6" s="215">
        <v>24</v>
      </c>
      <c r="F6" s="215">
        <v>24</v>
      </c>
      <c r="G6" s="215">
        <v>1</v>
      </c>
      <c r="H6" s="215">
        <v>24</v>
      </c>
    </row>
    <row r="7" spans="1:10">
      <c r="A7" s="323"/>
      <c r="B7" s="323" t="s">
        <v>28</v>
      </c>
      <c r="C7" s="6">
        <f>C5+C6</f>
        <v>3</v>
      </c>
      <c r="D7" s="6">
        <f t="shared" ref="D7:H7" si="0">D5+D6</f>
        <v>44</v>
      </c>
      <c r="E7" s="6">
        <f t="shared" si="0"/>
        <v>100</v>
      </c>
      <c r="F7" s="6">
        <f t="shared" si="0"/>
        <v>72</v>
      </c>
      <c r="G7" s="6">
        <f t="shared" si="0"/>
        <v>3</v>
      </c>
      <c r="H7" s="6">
        <f t="shared" si="0"/>
        <v>74</v>
      </c>
    </row>
    <row r="9" spans="1:10" ht="54" customHeight="1">
      <c r="A9" s="340" t="s">
        <v>325</v>
      </c>
      <c r="B9" s="340"/>
      <c r="C9" s="341" t="s">
        <v>327</v>
      </c>
      <c r="D9" s="341"/>
      <c r="E9" s="326"/>
      <c r="F9" s="339" t="s">
        <v>336</v>
      </c>
      <c r="G9" s="339"/>
      <c r="H9" s="339"/>
      <c r="I9" s="327"/>
      <c r="J9" s="327"/>
    </row>
    <row r="10" spans="1:10">
      <c r="A10" s="19"/>
      <c r="B10" s="19"/>
      <c r="C10" s="19"/>
      <c r="D10" s="19"/>
      <c r="E10" s="19"/>
      <c r="F10" s="19"/>
      <c r="G10" s="19"/>
      <c r="H10" s="19"/>
    </row>
    <row r="11" spans="1:10">
      <c r="A11" s="19"/>
      <c r="B11" s="19"/>
      <c r="C11" s="19"/>
      <c r="D11" s="19"/>
      <c r="E11" s="19"/>
      <c r="F11" s="19"/>
      <c r="G11" s="19"/>
      <c r="H11" s="19"/>
    </row>
    <row r="12" spans="1:10">
      <c r="A12" s="19"/>
      <c r="B12" s="19"/>
      <c r="C12" s="19"/>
      <c r="D12" s="19"/>
      <c r="E12" s="19"/>
      <c r="F12" s="19"/>
      <c r="G12" s="19"/>
      <c r="H12" s="19"/>
    </row>
  </sheetData>
  <sheetProtection password="E01D" sheet="1" objects="1" scenarios="1"/>
  <mergeCells count="10">
    <mergeCell ref="F9:H9"/>
    <mergeCell ref="A9:B9"/>
    <mergeCell ref="C9:D9"/>
    <mergeCell ref="A1:H1"/>
    <mergeCell ref="E3:F3"/>
    <mergeCell ref="G3:H3"/>
    <mergeCell ref="A3:A4"/>
    <mergeCell ref="B3:B4"/>
    <mergeCell ref="C3:C4"/>
    <mergeCell ref="D3:D4"/>
  </mergeCells>
  <pageMargins left="0.7" right="0.7" top="0.75" bottom="0.75" header="0.3" footer="0.3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"/>
  <sheetViews>
    <sheetView zoomScaleNormal="100" zoomScaleSheetLayoutView="110" workbookViewId="0">
      <selection activeCell="J14" sqref="J14"/>
    </sheetView>
  </sheetViews>
  <sheetFormatPr defaultRowHeight="15"/>
  <cols>
    <col min="4" max="4" width="13.28515625" customWidth="1"/>
    <col min="5" max="5" width="13.42578125" customWidth="1"/>
    <col min="6" max="6" width="12.140625" customWidth="1"/>
    <col min="7" max="7" width="12.7109375" customWidth="1"/>
  </cols>
  <sheetData>
    <row r="1" spans="1:12" ht="18.75">
      <c r="A1" s="531" t="s">
        <v>118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</row>
    <row r="2" spans="1:12" ht="18.75">
      <c r="A2" s="3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64.5" customHeight="1">
      <c r="A3" s="640" t="s">
        <v>82</v>
      </c>
      <c r="B3" s="642" t="s">
        <v>38</v>
      </c>
      <c r="C3" s="643"/>
      <c r="D3" s="669" t="s">
        <v>119</v>
      </c>
      <c r="E3" s="670"/>
      <c r="F3" s="671"/>
      <c r="G3" s="672" t="s">
        <v>120</v>
      </c>
      <c r="H3" s="673"/>
      <c r="I3" s="674"/>
      <c r="J3" s="675" t="s">
        <v>117</v>
      </c>
      <c r="K3" s="676"/>
      <c r="L3" s="677"/>
    </row>
    <row r="4" spans="1:12">
      <c r="A4" s="641"/>
      <c r="B4" s="644"/>
      <c r="C4" s="645"/>
      <c r="D4" s="239" t="s">
        <v>28</v>
      </c>
      <c r="E4" s="239" t="s">
        <v>0</v>
      </c>
      <c r="F4" s="239" t="s">
        <v>1</v>
      </c>
      <c r="G4" s="250" t="s">
        <v>28</v>
      </c>
      <c r="H4" s="250" t="s">
        <v>0</v>
      </c>
      <c r="I4" s="250" t="s">
        <v>1</v>
      </c>
      <c r="J4" s="200" t="s">
        <v>28</v>
      </c>
      <c r="K4" s="200" t="s">
        <v>0</v>
      </c>
      <c r="L4" s="200" t="s">
        <v>1</v>
      </c>
    </row>
    <row r="5" spans="1:12">
      <c r="A5" s="130">
        <v>1</v>
      </c>
      <c r="B5" s="472"/>
      <c r="C5" s="473"/>
      <c r="D5" s="251">
        <f>SUM(E5:F5)</f>
        <v>72</v>
      </c>
      <c r="E5" s="33">
        <v>48</v>
      </c>
      <c r="F5" s="33">
        <v>24</v>
      </c>
      <c r="G5" s="257">
        <f>'№10 группы компенсирующей напра'!E24+'№27 комбинированные группы'!F7</f>
        <v>72</v>
      </c>
      <c r="H5" s="257">
        <f>'№10 группы компенсирующей напра'!E25+'№27 комбинированные группы'!F5</f>
        <v>48</v>
      </c>
      <c r="I5" s="257">
        <f>'№10 группы компенсирующей напра'!E26+'№27 комбинированные группы'!F6</f>
        <v>24</v>
      </c>
      <c r="J5" s="254">
        <f>G5*100/D5</f>
        <v>100</v>
      </c>
      <c r="K5" s="254">
        <f t="shared" ref="K5:L5" si="0">H5*100/E5</f>
        <v>100</v>
      </c>
      <c r="L5" s="254">
        <f t="shared" si="0"/>
        <v>100</v>
      </c>
    </row>
    <row r="6" spans="1: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47.25" customHeight="1">
      <c r="A7" s="340" t="s">
        <v>325</v>
      </c>
      <c r="B7" s="340"/>
      <c r="C7" s="340"/>
      <c r="D7" s="340"/>
      <c r="E7" s="326"/>
      <c r="F7" s="341" t="s">
        <v>326</v>
      </c>
      <c r="G7" s="341"/>
      <c r="H7" s="19"/>
      <c r="I7" s="339" t="s">
        <v>331</v>
      </c>
      <c r="J7" s="339"/>
      <c r="K7" s="339"/>
      <c r="L7" s="339"/>
    </row>
    <row r="8" spans="1:1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</sheetData>
  <sheetProtection password="E01D" sheet="1" objects="1" scenarios="1"/>
  <mergeCells count="10">
    <mergeCell ref="A1:L1"/>
    <mergeCell ref="D3:F3"/>
    <mergeCell ref="G3:I3"/>
    <mergeCell ref="J3:L3"/>
    <mergeCell ref="F7:G7"/>
    <mergeCell ref="I7:L7"/>
    <mergeCell ref="A7:D7"/>
    <mergeCell ref="A3:A4"/>
    <mergeCell ref="B3:C4"/>
    <mergeCell ref="B5:C5"/>
  </mergeCells>
  <pageMargins left="0.7" right="0.7" top="0.75" bottom="0.75" header="0.3" footer="0.3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topLeftCell="A46" zoomScale="80" zoomScaleNormal="100" zoomScaleSheetLayoutView="80" workbookViewId="0">
      <selection activeCell="A59" sqref="A59:D59"/>
    </sheetView>
  </sheetViews>
  <sheetFormatPr defaultRowHeight="15"/>
  <cols>
    <col min="1" max="1" width="6.5703125" customWidth="1"/>
    <col min="2" max="2" width="46.5703125" customWidth="1"/>
  </cols>
  <sheetData>
    <row r="1" spans="1:5" ht="46.5" customHeight="1">
      <c r="A1" s="678" t="s">
        <v>181</v>
      </c>
      <c r="B1" s="678"/>
      <c r="C1" s="678"/>
      <c r="D1" s="678"/>
      <c r="E1" s="678"/>
    </row>
    <row r="2" spans="1:5" ht="18.75">
      <c r="A2" s="31"/>
      <c r="B2" s="20"/>
      <c r="C2" s="108"/>
      <c r="D2" s="20"/>
      <c r="E2" s="20"/>
    </row>
    <row r="3" spans="1:5">
      <c r="A3" s="688"/>
      <c r="B3" s="688"/>
      <c r="C3" s="690"/>
      <c r="D3" s="691"/>
      <c r="E3" s="691"/>
    </row>
    <row r="4" spans="1:5">
      <c r="A4" s="689"/>
      <c r="B4" s="689"/>
      <c r="C4" s="258" t="s">
        <v>28</v>
      </c>
      <c r="D4" s="259" t="s">
        <v>0</v>
      </c>
      <c r="E4" s="235" t="s">
        <v>1</v>
      </c>
    </row>
    <row r="5" spans="1:5" ht="15" customHeight="1">
      <c r="A5" s="682" t="s">
        <v>130</v>
      </c>
      <c r="B5" s="683"/>
      <c r="C5" s="683"/>
      <c r="D5" s="683"/>
      <c r="E5" s="684"/>
    </row>
    <row r="6" spans="1:5" ht="19.5" customHeight="1">
      <c r="A6" s="260"/>
      <c r="B6" s="261" t="s">
        <v>179</v>
      </c>
      <c r="C6" s="262">
        <f>'№2. итоговое кол-во организаций'!D3</f>
        <v>9</v>
      </c>
      <c r="D6" s="263">
        <f>'№2. итоговое кол-во организаций'!D4</f>
        <v>3</v>
      </c>
      <c r="E6" s="28">
        <f>'№2. итоговое кол-во организаций'!D5</f>
        <v>6</v>
      </c>
    </row>
    <row r="7" spans="1:5" ht="15" customHeight="1">
      <c r="A7" s="692" t="s">
        <v>180</v>
      </c>
      <c r="B7" s="693"/>
      <c r="C7" s="693"/>
      <c r="D7" s="693"/>
      <c r="E7" s="694"/>
    </row>
    <row r="8" spans="1:5">
      <c r="A8" s="22"/>
      <c r="B8" s="264" t="s">
        <v>131</v>
      </c>
      <c r="C8" s="263">
        <f t="shared" ref="C8:C55" si="0">SUM(D8:E8)</f>
        <v>9</v>
      </c>
      <c r="D8" s="269">
        <v>3</v>
      </c>
      <c r="E8" s="33">
        <v>6</v>
      </c>
    </row>
    <row r="9" spans="1:5">
      <c r="A9" s="22"/>
      <c r="B9" s="264" t="s">
        <v>132</v>
      </c>
      <c r="C9" s="263">
        <f t="shared" si="0"/>
        <v>9</v>
      </c>
      <c r="D9" s="269">
        <v>3</v>
      </c>
      <c r="E9" s="33">
        <v>6</v>
      </c>
    </row>
    <row r="10" spans="1:5">
      <c r="A10" s="22"/>
      <c r="B10" s="264" t="s">
        <v>133</v>
      </c>
      <c r="C10" s="263">
        <f t="shared" si="0"/>
        <v>5</v>
      </c>
      <c r="D10" s="269">
        <v>3</v>
      </c>
      <c r="E10" s="33">
        <v>2</v>
      </c>
    </row>
    <row r="11" spans="1:5">
      <c r="A11" s="22"/>
      <c r="B11" s="264" t="s">
        <v>134</v>
      </c>
      <c r="C11" s="263">
        <f t="shared" si="0"/>
        <v>4</v>
      </c>
      <c r="D11" s="269">
        <v>0</v>
      </c>
      <c r="E11" s="33">
        <v>4</v>
      </c>
    </row>
    <row r="12" spans="1:5">
      <c r="A12" s="22"/>
      <c r="B12" s="264" t="s">
        <v>135</v>
      </c>
      <c r="C12" s="263">
        <f t="shared" si="0"/>
        <v>9</v>
      </c>
      <c r="D12" s="269">
        <v>3</v>
      </c>
      <c r="E12" s="33">
        <v>6</v>
      </c>
    </row>
    <row r="13" spans="1:5">
      <c r="A13" s="22"/>
      <c r="B13" s="264" t="s">
        <v>136</v>
      </c>
      <c r="C13" s="263">
        <f t="shared" si="0"/>
        <v>9</v>
      </c>
      <c r="D13" s="269">
        <v>3</v>
      </c>
      <c r="E13" s="33">
        <v>6</v>
      </c>
    </row>
    <row r="14" spans="1:5">
      <c r="A14" s="30"/>
      <c r="B14" s="264" t="s">
        <v>137</v>
      </c>
      <c r="C14" s="263">
        <f t="shared" si="0"/>
        <v>9</v>
      </c>
      <c r="D14" s="270">
        <v>3</v>
      </c>
      <c r="E14" s="34">
        <v>6</v>
      </c>
    </row>
    <row r="15" spans="1:5">
      <c r="A15" s="30"/>
      <c r="B15" s="266" t="s">
        <v>138</v>
      </c>
      <c r="C15" s="263">
        <f t="shared" si="0"/>
        <v>9</v>
      </c>
      <c r="D15" s="270">
        <v>3</v>
      </c>
      <c r="E15" s="34">
        <v>6</v>
      </c>
    </row>
    <row r="16" spans="1:5" ht="30">
      <c r="A16" s="22"/>
      <c r="B16" s="264" t="s">
        <v>139</v>
      </c>
      <c r="C16" s="263">
        <f t="shared" si="0"/>
        <v>0</v>
      </c>
      <c r="D16" s="269">
        <v>0</v>
      </c>
      <c r="E16" s="34">
        <v>0</v>
      </c>
    </row>
    <row r="17" spans="1:5">
      <c r="A17" s="22"/>
      <c r="B17" s="264" t="s">
        <v>140</v>
      </c>
      <c r="C17" s="263">
        <f t="shared" si="0"/>
        <v>0</v>
      </c>
      <c r="D17" s="269">
        <v>0</v>
      </c>
      <c r="E17" s="34">
        <v>0</v>
      </c>
    </row>
    <row r="18" spans="1:5">
      <c r="A18" s="679" t="s">
        <v>141</v>
      </c>
      <c r="B18" s="680"/>
      <c r="C18" s="680"/>
      <c r="D18" s="680"/>
      <c r="E18" s="681"/>
    </row>
    <row r="19" spans="1:5">
      <c r="A19" s="265"/>
      <c r="B19" s="264" t="s">
        <v>142</v>
      </c>
      <c r="C19" s="263">
        <f t="shared" si="0"/>
        <v>1</v>
      </c>
      <c r="D19" s="269">
        <v>1</v>
      </c>
      <c r="E19" s="34">
        <v>0</v>
      </c>
    </row>
    <row r="20" spans="1:5">
      <c r="A20" s="22"/>
      <c r="B20" s="264" t="s">
        <v>143</v>
      </c>
      <c r="C20" s="263">
        <f t="shared" si="0"/>
        <v>0</v>
      </c>
      <c r="D20" s="269">
        <v>0</v>
      </c>
      <c r="E20" s="33">
        <v>0</v>
      </c>
    </row>
    <row r="21" spans="1:5">
      <c r="A21" s="30"/>
      <c r="B21" s="266" t="s">
        <v>144</v>
      </c>
      <c r="C21" s="263">
        <f t="shared" si="0"/>
        <v>4</v>
      </c>
      <c r="D21" s="270">
        <v>4</v>
      </c>
      <c r="E21" s="34">
        <v>0</v>
      </c>
    </row>
    <row r="22" spans="1:5">
      <c r="A22" s="30"/>
      <c r="B22" s="266" t="s">
        <v>145</v>
      </c>
      <c r="C22" s="263">
        <f t="shared" si="0"/>
        <v>4</v>
      </c>
      <c r="D22" s="270">
        <v>4</v>
      </c>
      <c r="E22" s="34">
        <v>0</v>
      </c>
    </row>
    <row r="23" spans="1:5">
      <c r="A23" s="30"/>
      <c r="B23" s="266" t="s">
        <v>146</v>
      </c>
      <c r="C23" s="263">
        <f t="shared" si="0"/>
        <v>2</v>
      </c>
      <c r="D23" s="270">
        <v>2</v>
      </c>
      <c r="E23" s="34">
        <v>0</v>
      </c>
    </row>
    <row r="24" spans="1:5">
      <c r="A24" s="22"/>
      <c r="B24" s="264" t="s">
        <v>147</v>
      </c>
      <c r="C24" s="263">
        <f t="shared" si="0"/>
        <v>0</v>
      </c>
      <c r="D24" s="269">
        <v>0</v>
      </c>
      <c r="E24" s="33">
        <v>0</v>
      </c>
    </row>
    <row r="25" spans="1:5">
      <c r="A25" s="22"/>
      <c r="B25" s="264" t="s">
        <v>148</v>
      </c>
      <c r="C25" s="263">
        <f t="shared" si="0"/>
        <v>0</v>
      </c>
      <c r="D25" s="269">
        <v>0</v>
      </c>
      <c r="E25" s="33">
        <v>0</v>
      </c>
    </row>
    <row r="26" spans="1:5">
      <c r="A26" s="22"/>
      <c r="B26" s="264" t="s">
        <v>149</v>
      </c>
      <c r="C26" s="263">
        <f t="shared" si="0"/>
        <v>3</v>
      </c>
      <c r="D26" s="269">
        <v>3</v>
      </c>
      <c r="E26" s="33">
        <v>0</v>
      </c>
    </row>
    <row r="27" spans="1:5">
      <c r="A27" s="22"/>
      <c r="B27" s="264" t="s">
        <v>150</v>
      </c>
      <c r="C27" s="263">
        <f t="shared" si="0"/>
        <v>9</v>
      </c>
      <c r="D27" s="269">
        <v>3</v>
      </c>
      <c r="E27" s="33">
        <v>6</v>
      </c>
    </row>
    <row r="28" spans="1:5">
      <c r="A28" s="22"/>
      <c r="B28" s="264" t="s">
        <v>151</v>
      </c>
      <c r="C28" s="263">
        <f t="shared" si="0"/>
        <v>0</v>
      </c>
      <c r="D28" s="269">
        <v>0</v>
      </c>
      <c r="E28" s="33">
        <v>0</v>
      </c>
    </row>
    <row r="29" spans="1:5">
      <c r="A29" s="267"/>
      <c r="B29" s="264" t="s">
        <v>152</v>
      </c>
      <c r="C29" s="263">
        <f t="shared" si="0"/>
        <v>0</v>
      </c>
      <c r="D29" s="271">
        <v>0</v>
      </c>
      <c r="E29" s="118">
        <v>0</v>
      </c>
    </row>
    <row r="30" spans="1:5">
      <c r="A30" s="129"/>
      <c r="B30" s="264" t="s">
        <v>153</v>
      </c>
      <c r="C30" s="263">
        <f t="shared" si="0"/>
        <v>0</v>
      </c>
      <c r="D30" s="272">
        <v>0</v>
      </c>
      <c r="E30" s="272">
        <v>0</v>
      </c>
    </row>
    <row r="31" spans="1:5">
      <c r="A31" s="129"/>
      <c r="B31" s="264" t="s">
        <v>154</v>
      </c>
      <c r="C31" s="263">
        <f t="shared" si="0"/>
        <v>0</v>
      </c>
      <c r="D31" s="272">
        <v>0</v>
      </c>
      <c r="E31" s="272">
        <v>0</v>
      </c>
    </row>
    <row r="32" spans="1:5">
      <c r="A32" s="129"/>
      <c r="B32" s="264" t="s">
        <v>155</v>
      </c>
      <c r="C32" s="263">
        <f t="shared" si="0"/>
        <v>0</v>
      </c>
      <c r="D32" s="272">
        <v>0</v>
      </c>
      <c r="E32" s="272">
        <v>0</v>
      </c>
    </row>
    <row r="33" spans="1:5">
      <c r="A33" s="129"/>
      <c r="B33" s="264" t="s">
        <v>156</v>
      </c>
      <c r="C33" s="263">
        <f t="shared" si="0"/>
        <v>0</v>
      </c>
      <c r="D33" s="272">
        <v>0</v>
      </c>
      <c r="E33" s="272">
        <v>0</v>
      </c>
    </row>
    <row r="34" spans="1:5">
      <c r="A34" s="129"/>
      <c r="B34" s="264" t="s">
        <v>157</v>
      </c>
      <c r="C34" s="263">
        <f t="shared" si="0"/>
        <v>3</v>
      </c>
      <c r="D34" s="272">
        <v>2</v>
      </c>
      <c r="E34" s="272">
        <v>1</v>
      </c>
    </row>
    <row r="35" spans="1:5">
      <c r="A35" s="129"/>
      <c r="B35" s="264" t="s">
        <v>158</v>
      </c>
      <c r="C35" s="263">
        <f t="shared" si="0"/>
        <v>2</v>
      </c>
      <c r="D35" s="272">
        <v>2</v>
      </c>
      <c r="E35" s="272">
        <v>0</v>
      </c>
    </row>
    <row r="36" spans="1:5" ht="30">
      <c r="A36" s="129"/>
      <c r="B36" s="264" t="s">
        <v>159</v>
      </c>
      <c r="C36" s="263">
        <f t="shared" si="0"/>
        <v>0</v>
      </c>
      <c r="D36" s="272">
        <v>0</v>
      </c>
      <c r="E36" s="272">
        <v>0</v>
      </c>
    </row>
    <row r="37" spans="1:5">
      <c r="A37" s="679" t="s">
        <v>160</v>
      </c>
      <c r="B37" s="680"/>
      <c r="C37" s="680"/>
      <c r="D37" s="680"/>
      <c r="E37" s="681"/>
    </row>
    <row r="38" spans="1:5">
      <c r="A38" s="129"/>
      <c r="B38" s="264" t="s">
        <v>161</v>
      </c>
      <c r="C38" s="263">
        <f t="shared" si="0"/>
        <v>0</v>
      </c>
      <c r="D38" s="272">
        <v>0</v>
      </c>
      <c r="E38" s="272">
        <v>0</v>
      </c>
    </row>
    <row r="39" spans="1:5">
      <c r="A39" s="129"/>
      <c r="B39" s="264" t="s">
        <v>162</v>
      </c>
      <c r="C39" s="263">
        <f t="shared" si="0"/>
        <v>0</v>
      </c>
      <c r="D39" s="272">
        <v>0</v>
      </c>
      <c r="E39" s="272">
        <v>0</v>
      </c>
    </row>
    <row r="40" spans="1:5">
      <c r="A40" s="129"/>
      <c r="B40" s="264" t="s">
        <v>163</v>
      </c>
      <c r="C40" s="263">
        <f t="shared" si="0"/>
        <v>0</v>
      </c>
      <c r="D40" s="272">
        <v>0</v>
      </c>
      <c r="E40" s="272">
        <v>0</v>
      </c>
    </row>
    <row r="41" spans="1:5">
      <c r="A41" s="685" t="s">
        <v>164</v>
      </c>
      <c r="B41" s="686"/>
      <c r="C41" s="686"/>
      <c r="D41" s="686"/>
      <c r="E41" s="687"/>
    </row>
    <row r="42" spans="1:5">
      <c r="A42" s="129"/>
      <c r="B42" s="264" t="s">
        <v>165</v>
      </c>
      <c r="C42" s="263">
        <f t="shared" si="0"/>
        <v>4</v>
      </c>
      <c r="D42" s="272">
        <v>3</v>
      </c>
      <c r="E42" s="272">
        <v>1</v>
      </c>
    </row>
    <row r="43" spans="1:5">
      <c r="A43" s="129"/>
      <c r="B43" s="264" t="s">
        <v>166</v>
      </c>
      <c r="C43" s="263">
        <f t="shared" si="0"/>
        <v>0</v>
      </c>
      <c r="D43" s="272">
        <v>0</v>
      </c>
      <c r="E43" s="272">
        <v>0</v>
      </c>
    </row>
    <row r="44" spans="1:5">
      <c r="A44" s="129"/>
      <c r="B44" s="264" t="s">
        <v>167</v>
      </c>
      <c r="C44" s="263">
        <f t="shared" si="0"/>
        <v>24</v>
      </c>
      <c r="D44" s="272">
        <v>18</v>
      </c>
      <c r="E44" s="272">
        <v>6</v>
      </c>
    </row>
    <row r="45" spans="1:5">
      <c r="A45" s="129"/>
      <c r="B45" s="264" t="s">
        <v>168</v>
      </c>
      <c r="C45" s="263">
        <f t="shared" si="0"/>
        <v>3</v>
      </c>
      <c r="D45" s="272">
        <v>2</v>
      </c>
      <c r="E45" s="272">
        <v>1</v>
      </c>
    </row>
    <row r="46" spans="1:5">
      <c r="A46" s="129"/>
      <c r="B46" s="264" t="s">
        <v>169</v>
      </c>
      <c r="C46" s="263">
        <f t="shared" si="0"/>
        <v>0</v>
      </c>
      <c r="D46" s="272">
        <v>0</v>
      </c>
      <c r="E46" s="272">
        <v>0</v>
      </c>
    </row>
    <row r="47" spans="1:5">
      <c r="A47" s="129"/>
      <c r="B47" s="264" t="s">
        <v>170</v>
      </c>
      <c r="C47" s="263">
        <f t="shared" si="0"/>
        <v>9</v>
      </c>
      <c r="D47" s="272">
        <v>3</v>
      </c>
      <c r="E47" s="272">
        <v>6</v>
      </c>
    </row>
    <row r="48" spans="1:5">
      <c r="A48" s="129"/>
      <c r="B48" s="268" t="s">
        <v>171</v>
      </c>
      <c r="C48" s="263">
        <f t="shared" si="0"/>
        <v>9</v>
      </c>
      <c r="D48" s="272">
        <v>3</v>
      </c>
      <c r="E48" s="272">
        <v>6</v>
      </c>
    </row>
    <row r="49" spans="1:8">
      <c r="A49" s="129"/>
      <c r="B49" s="264" t="s">
        <v>172</v>
      </c>
      <c r="C49" s="263">
        <f t="shared" si="0"/>
        <v>0</v>
      </c>
      <c r="D49" s="272">
        <v>0</v>
      </c>
      <c r="E49" s="272">
        <v>0</v>
      </c>
    </row>
    <row r="50" spans="1:8">
      <c r="A50" s="129"/>
      <c r="B50" s="264" t="s">
        <v>173</v>
      </c>
      <c r="C50" s="263">
        <f t="shared" si="0"/>
        <v>0</v>
      </c>
      <c r="D50" s="272">
        <v>0</v>
      </c>
      <c r="E50" s="272">
        <v>0</v>
      </c>
    </row>
    <row r="51" spans="1:8">
      <c r="A51" s="129"/>
      <c r="B51" s="264" t="s">
        <v>174</v>
      </c>
      <c r="C51" s="263">
        <f t="shared" si="0"/>
        <v>0</v>
      </c>
      <c r="D51" s="272">
        <v>0</v>
      </c>
      <c r="E51" s="272">
        <v>0</v>
      </c>
    </row>
    <row r="52" spans="1:8">
      <c r="A52" s="129"/>
      <c r="B52" s="264" t="s">
        <v>175</v>
      </c>
      <c r="C52" s="263">
        <f t="shared" si="0"/>
        <v>0</v>
      </c>
      <c r="D52" s="272">
        <v>0</v>
      </c>
      <c r="E52" s="272">
        <v>0</v>
      </c>
    </row>
    <row r="53" spans="1:8">
      <c r="A53" s="129"/>
      <c r="B53" s="264" t="s">
        <v>176</v>
      </c>
      <c r="C53" s="263">
        <f t="shared" si="0"/>
        <v>0</v>
      </c>
      <c r="D53" s="272">
        <v>0</v>
      </c>
      <c r="E53" s="272">
        <v>0</v>
      </c>
    </row>
    <row r="54" spans="1:8">
      <c r="A54" s="129"/>
      <c r="B54" s="264" t="s">
        <v>177</v>
      </c>
      <c r="C54" s="263">
        <f t="shared" si="0"/>
        <v>0</v>
      </c>
      <c r="D54" s="272">
        <v>0</v>
      </c>
      <c r="E54" s="272">
        <v>0</v>
      </c>
    </row>
    <row r="55" spans="1:8" ht="30">
      <c r="A55" s="129"/>
      <c r="B55" s="264" t="s">
        <v>178</v>
      </c>
      <c r="C55" s="263">
        <f t="shared" si="0"/>
        <v>0</v>
      </c>
      <c r="D55" s="272">
        <v>0</v>
      </c>
      <c r="E55" s="272">
        <v>0</v>
      </c>
    </row>
    <row r="56" spans="1:8">
      <c r="A56" s="19"/>
      <c r="B56" s="19"/>
      <c r="C56" s="19"/>
      <c r="D56" s="19"/>
      <c r="E56" s="19"/>
    </row>
    <row r="57" spans="1:8" ht="44.25" customHeight="1">
      <c r="A57" s="340" t="s">
        <v>325</v>
      </c>
      <c r="B57" s="340"/>
      <c r="C57" s="341" t="s">
        <v>327</v>
      </c>
      <c r="D57" s="341"/>
      <c r="E57" s="341"/>
      <c r="H57" s="19"/>
    </row>
    <row r="58" spans="1:8">
      <c r="A58" s="19"/>
      <c r="B58" s="19"/>
      <c r="C58" s="19"/>
      <c r="D58" s="19"/>
      <c r="E58" s="19"/>
    </row>
    <row r="59" spans="1:8" ht="49.5" customHeight="1">
      <c r="A59" s="339" t="s">
        <v>330</v>
      </c>
      <c r="B59" s="339"/>
      <c r="C59" s="339"/>
      <c r="D59" s="339"/>
      <c r="E59" s="19"/>
    </row>
  </sheetData>
  <sheetProtection password="E01D" sheet="1" objects="1" scenarios="1"/>
  <mergeCells count="12">
    <mergeCell ref="A59:D59"/>
    <mergeCell ref="A57:B57"/>
    <mergeCell ref="C57:E57"/>
    <mergeCell ref="A1:E1"/>
    <mergeCell ref="A18:E18"/>
    <mergeCell ref="A5:E5"/>
    <mergeCell ref="A37:E37"/>
    <mergeCell ref="A41:E41"/>
    <mergeCell ref="A3:A4"/>
    <mergeCell ref="B3:B4"/>
    <mergeCell ref="C3:E3"/>
    <mergeCell ref="A7:E7"/>
  </mergeCells>
  <pageMargins left="0.7" right="0.7" top="0.75" bottom="0.75" header="0.3" footer="0.3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8"/>
  <sheetViews>
    <sheetView zoomScaleNormal="100" zoomScaleSheetLayoutView="110" workbookViewId="0">
      <selection activeCell="I7" sqref="I7:L7"/>
    </sheetView>
  </sheetViews>
  <sheetFormatPr defaultRowHeight="15"/>
  <cols>
    <col min="10" max="10" width="18.140625" customWidth="1"/>
    <col min="12" max="12" width="14.85546875" customWidth="1"/>
    <col min="22" max="25" width="9.140625" style="69"/>
  </cols>
  <sheetData>
    <row r="1" spans="1:24" ht="18.75">
      <c r="A1" s="474" t="s">
        <v>183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128"/>
      <c r="U1" s="128"/>
      <c r="V1" s="128"/>
      <c r="W1" s="128"/>
      <c r="X1" s="128"/>
    </row>
    <row r="2" spans="1:24" ht="15.75">
      <c r="A2" s="128"/>
      <c r="B2" s="128"/>
      <c r="C2" s="128"/>
      <c r="D2" s="702"/>
      <c r="E2" s="702"/>
      <c r="F2" s="702"/>
      <c r="G2" s="702"/>
      <c r="H2" s="702"/>
      <c r="I2" s="702"/>
      <c r="J2" s="702"/>
      <c r="K2" s="702"/>
      <c r="L2" s="702"/>
      <c r="M2" s="703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</row>
    <row r="3" spans="1:24" ht="43.5" customHeight="1">
      <c r="A3" s="715" t="s">
        <v>82</v>
      </c>
      <c r="B3" s="642" t="s">
        <v>38</v>
      </c>
      <c r="C3" s="643"/>
      <c r="D3" s="705" t="s">
        <v>185</v>
      </c>
      <c r="E3" s="705"/>
      <c r="F3" s="705"/>
      <c r="G3" s="706" t="s">
        <v>186</v>
      </c>
      <c r="H3" s="707"/>
      <c r="I3" s="708"/>
      <c r="J3" s="695" t="s">
        <v>184</v>
      </c>
      <c r="K3" s="696"/>
      <c r="L3" s="697"/>
      <c r="M3" s="709" t="s">
        <v>187</v>
      </c>
      <c r="N3" s="709"/>
      <c r="O3" s="709"/>
      <c r="P3" s="710" t="s">
        <v>182</v>
      </c>
      <c r="Q3" s="710"/>
      <c r="R3" s="710"/>
      <c r="S3" s="711" t="s">
        <v>188</v>
      </c>
      <c r="T3" s="712"/>
      <c r="U3" s="713"/>
      <c r="V3" s="714"/>
      <c r="W3" s="714"/>
      <c r="X3" s="714"/>
    </row>
    <row r="4" spans="1:24">
      <c r="A4" s="715"/>
      <c r="B4" s="644"/>
      <c r="C4" s="645"/>
      <c r="D4" s="250" t="s">
        <v>28</v>
      </c>
      <c r="E4" s="250" t="s">
        <v>0</v>
      </c>
      <c r="F4" s="250" t="s">
        <v>1</v>
      </c>
      <c r="G4" s="240" t="s">
        <v>28</v>
      </c>
      <c r="H4" s="240" t="s">
        <v>0</v>
      </c>
      <c r="I4" s="240" t="s">
        <v>1</v>
      </c>
      <c r="J4" s="698"/>
      <c r="K4" s="699"/>
      <c r="L4" s="700"/>
      <c r="M4" s="199" t="s">
        <v>28</v>
      </c>
      <c r="N4" s="199" t="s">
        <v>0</v>
      </c>
      <c r="O4" s="199" t="s">
        <v>1</v>
      </c>
      <c r="P4" s="200" t="s">
        <v>28</v>
      </c>
      <c r="Q4" s="200" t="s">
        <v>0</v>
      </c>
      <c r="R4" s="200" t="s">
        <v>1</v>
      </c>
      <c r="S4" s="197" t="s">
        <v>28</v>
      </c>
      <c r="T4" s="197" t="s">
        <v>0</v>
      </c>
      <c r="U4" s="197" t="s">
        <v>1</v>
      </c>
      <c r="V4" s="273"/>
      <c r="W4" s="273"/>
      <c r="X4" s="273"/>
    </row>
    <row r="5" spans="1:24">
      <c r="A5" s="126">
        <v>1</v>
      </c>
      <c r="B5" s="472" t="s">
        <v>313</v>
      </c>
      <c r="C5" s="473"/>
      <c r="D5" s="274">
        <v>8896</v>
      </c>
      <c r="E5" s="274">
        <v>8908</v>
      </c>
      <c r="F5" s="274">
        <v>8865</v>
      </c>
      <c r="G5" s="33">
        <v>1500</v>
      </c>
      <c r="H5" s="33">
        <v>1500</v>
      </c>
      <c r="I5" s="33">
        <v>1500</v>
      </c>
      <c r="J5" s="701" t="s">
        <v>316</v>
      </c>
      <c r="K5" s="701"/>
      <c r="L5" s="701"/>
      <c r="M5" s="49">
        <v>69.88</v>
      </c>
      <c r="N5" s="49">
        <v>69.88</v>
      </c>
      <c r="O5" s="49">
        <v>69.88</v>
      </c>
      <c r="P5" s="49">
        <v>88.31</v>
      </c>
      <c r="Q5" s="49">
        <v>88.31</v>
      </c>
      <c r="R5" s="49">
        <v>88.31</v>
      </c>
      <c r="S5" s="49">
        <v>11.69</v>
      </c>
      <c r="T5" s="49">
        <v>11.69</v>
      </c>
      <c r="U5" s="49">
        <v>11.69</v>
      </c>
      <c r="V5" s="206"/>
      <c r="W5" s="206"/>
      <c r="X5" s="206"/>
    </row>
    <row r="6" spans="1:24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28"/>
      <c r="W6" s="128"/>
      <c r="X6" s="128"/>
    </row>
    <row r="7" spans="1:24" ht="56.25" customHeight="1">
      <c r="A7" s="340" t="s">
        <v>325</v>
      </c>
      <c r="B7" s="340"/>
      <c r="C7" s="340"/>
      <c r="D7" s="340"/>
      <c r="E7" s="326"/>
      <c r="F7" s="341" t="s">
        <v>326</v>
      </c>
      <c r="G7" s="341"/>
      <c r="H7" s="19"/>
      <c r="I7" s="339" t="s">
        <v>330</v>
      </c>
      <c r="J7" s="339"/>
      <c r="K7" s="339"/>
      <c r="L7" s="339"/>
      <c r="M7" s="20"/>
      <c r="N7" s="20"/>
      <c r="O7" s="20"/>
      <c r="P7" s="20"/>
      <c r="Q7" s="20"/>
      <c r="R7" s="20"/>
      <c r="S7" s="20"/>
      <c r="T7" s="20"/>
      <c r="U7" s="20"/>
      <c r="V7" s="128"/>
      <c r="W7" s="128"/>
      <c r="X7" s="128"/>
    </row>
    <row r="8" spans="1:24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28"/>
      <c r="W8" s="128"/>
      <c r="X8" s="128"/>
    </row>
  </sheetData>
  <sheetProtection password="E01D" sheet="1" objects="1" scenarios="1"/>
  <mergeCells count="17">
    <mergeCell ref="A7:D7"/>
    <mergeCell ref="F7:G7"/>
    <mergeCell ref="I7:L7"/>
    <mergeCell ref="A3:A4"/>
    <mergeCell ref="B3:C4"/>
    <mergeCell ref="A1:S1"/>
    <mergeCell ref="B5:C5"/>
    <mergeCell ref="J3:L4"/>
    <mergeCell ref="J5:L5"/>
    <mergeCell ref="D2:L2"/>
    <mergeCell ref="M2:X2"/>
    <mergeCell ref="D3:F3"/>
    <mergeCell ref="G3:I3"/>
    <mergeCell ref="M3:O3"/>
    <mergeCell ref="P3:R3"/>
    <mergeCell ref="S3:U3"/>
    <mergeCell ref="V3:X3"/>
  </mergeCells>
  <pageMargins left="0.7" right="0.7" top="0.75" bottom="0.75" header="0.3" footer="0.3"/>
  <pageSetup paperSize="9" scale="4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20"/>
  <sheetViews>
    <sheetView topLeftCell="B1" zoomScaleNormal="100" zoomScaleSheetLayoutView="100" workbookViewId="0">
      <selection activeCell="H6" sqref="H6"/>
    </sheetView>
  </sheetViews>
  <sheetFormatPr defaultRowHeight="15"/>
  <cols>
    <col min="3" max="3" width="17.42578125" customWidth="1"/>
    <col min="4" max="4" width="20.7109375" customWidth="1"/>
    <col min="5" max="5" width="9.140625" customWidth="1"/>
    <col min="6" max="6" width="18.7109375" customWidth="1"/>
    <col min="7" max="7" width="18.28515625" customWidth="1"/>
    <col min="8" max="8" width="22" customWidth="1"/>
    <col min="9" max="9" width="8.85546875" customWidth="1"/>
    <col min="10" max="10" width="17.140625" customWidth="1"/>
    <col min="11" max="11" width="8" customWidth="1"/>
    <col min="12" max="12" width="18.28515625" customWidth="1"/>
    <col min="13" max="13" width="7.5703125" customWidth="1"/>
    <col min="14" max="14" width="18.42578125" customWidth="1"/>
    <col min="16" max="42" width="9.140625" style="69"/>
  </cols>
  <sheetData>
    <row r="1" spans="1:42" ht="18.75">
      <c r="A1" s="531" t="s">
        <v>192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</row>
    <row r="2" spans="1:42" ht="18.75">
      <c r="A2" s="3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42">
      <c r="A3" s="716" t="s">
        <v>190</v>
      </c>
      <c r="B3" s="716" t="s">
        <v>38</v>
      </c>
      <c r="C3" s="716"/>
      <c r="D3" s="726">
        <v>1</v>
      </c>
      <c r="E3" s="727"/>
      <c r="F3" s="731">
        <v>0.7</v>
      </c>
      <c r="G3" s="732"/>
      <c r="H3" s="728">
        <v>0.5</v>
      </c>
      <c r="I3" s="729"/>
      <c r="J3" s="730">
        <v>0.4</v>
      </c>
      <c r="K3" s="369"/>
      <c r="L3" s="733">
        <v>0.3</v>
      </c>
      <c r="M3" s="734"/>
      <c r="N3" s="735">
        <v>0.1</v>
      </c>
      <c r="O3" s="736"/>
    </row>
    <row r="4" spans="1:42">
      <c r="A4" s="716"/>
      <c r="B4" s="716"/>
      <c r="C4" s="716"/>
      <c r="D4" s="275" t="s">
        <v>191</v>
      </c>
      <c r="E4" s="275" t="s">
        <v>189</v>
      </c>
      <c r="F4" s="278" t="s">
        <v>191</v>
      </c>
      <c r="G4" s="278" t="s">
        <v>189</v>
      </c>
      <c r="H4" s="276" t="s">
        <v>191</v>
      </c>
      <c r="I4" s="276" t="s">
        <v>189</v>
      </c>
      <c r="J4" s="277" t="s">
        <v>191</v>
      </c>
      <c r="K4" s="277" t="s">
        <v>189</v>
      </c>
      <c r="L4" s="279" t="s">
        <v>191</v>
      </c>
      <c r="M4" s="279" t="s">
        <v>189</v>
      </c>
      <c r="N4" s="280" t="s">
        <v>191</v>
      </c>
      <c r="O4" s="280" t="s">
        <v>189</v>
      </c>
    </row>
    <row r="5" spans="1:42" ht="27" customHeight="1">
      <c r="A5" s="723">
        <v>1</v>
      </c>
      <c r="B5" s="717" t="s">
        <v>313</v>
      </c>
      <c r="C5" s="718"/>
      <c r="D5" s="335" t="s">
        <v>322</v>
      </c>
      <c r="E5" s="282">
        <v>7</v>
      </c>
      <c r="F5" s="281">
        <v>0</v>
      </c>
      <c r="G5" s="283">
        <v>0</v>
      </c>
      <c r="H5" s="335" t="s">
        <v>324</v>
      </c>
      <c r="I5" s="335">
        <v>146</v>
      </c>
      <c r="J5" s="281">
        <v>0</v>
      </c>
      <c r="K5" s="281">
        <v>0</v>
      </c>
      <c r="L5" s="284">
        <v>0</v>
      </c>
      <c r="M5" s="285">
        <v>0</v>
      </c>
      <c r="N5" s="286">
        <v>0</v>
      </c>
      <c r="O5" s="286">
        <v>0</v>
      </c>
    </row>
    <row r="6" spans="1:42" s="2" customFormat="1">
      <c r="A6" s="724"/>
      <c r="B6" s="719"/>
      <c r="C6" s="720"/>
      <c r="D6" s="336" t="s">
        <v>319</v>
      </c>
      <c r="E6" s="215">
        <v>0</v>
      </c>
      <c r="F6" s="215"/>
      <c r="G6" s="215"/>
      <c r="H6" s="336" t="s">
        <v>323</v>
      </c>
      <c r="I6" s="215">
        <v>52</v>
      </c>
      <c r="J6" s="215"/>
      <c r="K6" s="215"/>
      <c r="L6" s="215"/>
      <c r="M6" s="215"/>
      <c r="N6" s="215"/>
      <c r="O6" s="215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</row>
    <row r="7" spans="1:42" s="2" customFormat="1" ht="45">
      <c r="A7" s="724"/>
      <c r="B7" s="719"/>
      <c r="C7" s="720"/>
      <c r="D7" s="334" t="s">
        <v>320</v>
      </c>
      <c r="E7" s="215">
        <v>5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0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</row>
    <row r="8" spans="1:42" s="2" customFormat="1" ht="45">
      <c r="A8" s="724"/>
      <c r="B8" s="719"/>
      <c r="C8" s="720"/>
      <c r="D8" s="334" t="s">
        <v>321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</row>
    <row r="9" spans="1:42" s="2" customFormat="1">
      <c r="A9" s="724"/>
      <c r="B9" s="719"/>
      <c r="C9" s="720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</row>
    <row r="10" spans="1:42" s="2" customFormat="1">
      <c r="A10" s="724"/>
      <c r="B10" s="719"/>
      <c r="C10" s="720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</row>
    <row r="11" spans="1:42" s="2" customFormat="1">
      <c r="A11" s="724"/>
      <c r="B11" s="719"/>
      <c r="C11" s="720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</row>
    <row r="12" spans="1:42" s="2" customFormat="1">
      <c r="A12" s="724"/>
      <c r="B12" s="719"/>
      <c r="C12" s="720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</row>
    <row r="13" spans="1:42" s="2" customFormat="1">
      <c r="A13" s="724"/>
      <c r="B13" s="719"/>
      <c r="C13" s="720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</row>
    <row r="14" spans="1:42" s="2" customFormat="1">
      <c r="A14" s="724"/>
      <c r="B14" s="719"/>
      <c r="C14" s="720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</row>
    <row r="15" spans="1:42" s="2" customFormat="1">
      <c r="A15" s="724"/>
      <c r="B15" s="719"/>
      <c r="C15" s="720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</row>
    <row r="16" spans="1:42" s="2" customFormat="1">
      <c r="A16" s="724"/>
      <c r="B16" s="719"/>
      <c r="C16" s="720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</row>
    <row r="17" spans="1:42" s="2" customFormat="1">
      <c r="A17" s="724"/>
      <c r="B17" s="719"/>
      <c r="C17" s="720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</row>
    <row r="18" spans="1:42" s="2" customFormat="1">
      <c r="A18" s="725"/>
      <c r="B18" s="721"/>
      <c r="C18" s="722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</row>
    <row r="19" spans="1:4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42" ht="48" customHeight="1">
      <c r="A20" s="340" t="s">
        <v>325</v>
      </c>
      <c r="B20" s="340"/>
      <c r="C20" s="340"/>
      <c r="D20" s="340"/>
      <c r="E20" s="326"/>
      <c r="F20" s="341" t="s">
        <v>326</v>
      </c>
      <c r="G20" s="341"/>
      <c r="H20" s="19"/>
      <c r="I20" s="339" t="s">
        <v>333</v>
      </c>
      <c r="J20" s="339"/>
      <c r="K20" s="339"/>
      <c r="L20" s="339"/>
      <c r="M20" s="19"/>
      <c r="N20" s="19"/>
      <c r="O20" s="19"/>
    </row>
  </sheetData>
  <mergeCells count="14">
    <mergeCell ref="A20:D20"/>
    <mergeCell ref="F20:G20"/>
    <mergeCell ref="I20:L20"/>
    <mergeCell ref="A1:O1"/>
    <mergeCell ref="A3:A4"/>
    <mergeCell ref="B3:C4"/>
    <mergeCell ref="B5:C18"/>
    <mergeCell ref="A5:A18"/>
    <mergeCell ref="D3:E3"/>
    <mergeCell ref="H3:I3"/>
    <mergeCell ref="J3:K3"/>
    <mergeCell ref="F3:G3"/>
    <mergeCell ref="L3:M3"/>
    <mergeCell ref="N3:O3"/>
  </mergeCells>
  <pageMargins left="0.7" right="0.7" top="0.75" bottom="0.75" header="0.3" footer="0.3"/>
  <pageSetup paperSize="9" scale="4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8"/>
  <sheetViews>
    <sheetView zoomScaleNormal="100" zoomScaleSheetLayoutView="100" workbookViewId="0">
      <selection activeCell="G16" sqref="G16"/>
    </sheetView>
  </sheetViews>
  <sheetFormatPr defaultRowHeight="15"/>
  <sheetData>
    <row r="1" spans="1:15" ht="38.25" customHeight="1">
      <c r="A1" s="678" t="s">
        <v>308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</row>
    <row r="2" spans="1:15" ht="18.75">
      <c r="A2" s="3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8"/>
    </row>
    <row r="3" spans="1:15" ht="15.75">
      <c r="A3" s="737" t="s">
        <v>82</v>
      </c>
      <c r="B3" s="642" t="s">
        <v>193</v>
      </c>
      <c r="C3" s="643"/>
      <c r="D3" s="741">
        <v>0.2</v>
      </c>
      <c r="E3" s="742"/>
      <c r="F3" s="743"/>
      <c r="G3" s="744">
        <v>0.5</v>
      </c>
      <c r="H3" s="745"/>
      <c r="I3" s="746"/>
      <c r="J3" s="747">
        <v>0.7</v>
      </c>
      <c r="K3" s="748"/>
      <c r="L3" s="749"/>
      <c r="M3" s="750" t="s">
        <v>28</v>
      </c>
      <c r="N3" s="475"/>
      <c r="O3" s="476"/>
    </row>
    <row r="4" spans="1:15">
      <c r="A4" s="738"/>
      <c r="B4" s="644"/>
      <c r="C4" s="645"/>
      <c r="D4" s="287" t="s">
        <v>28</v>
      </c>
      <c r="E4" s="287" t="s">
        <v>0</v>
      </c>
      <c r="F4" s="287" t="s">
        <v>1</v>
      </c>
      <c r="G4" s="194" t="s">
        <v>28</v>
      </c>
      <c r="H4" s="194" t="s">
        <v>0</v>
      </c>
      <c r="I4" s="194" t="s">
        <v>1</v>
      </c>
      <c r="J4" s="195" t="s">
        <v>28</v>
      </c>
      <c r="K4" s="195" t="s">
        <v>0</v>
      </c>
      <c r="L4" s="195" t="s">
        <v>1</v>
      </c>
      <c r="M4" s="196" t="s">
        <v>28</v>
      </c>
      <c r="N4" s="196" t="s">
        <v>0</v>
      </c>
      <c r="O4" s="196" t="s">
        <v>1</v>
      </c>
    </row>
    <row r="5" spans="1:15">
      <c r="A5" s="289">
        <v>1</v>
      </c>
      <c r="B5" s="739"/>
      <c r="C5" s="740"/>
      <c r="D5" s="211">
        <f>SUM(E5:F5)</f>
        <v>579</v>
      </c>
      <c r="E5" s="33">
        <v>421</v>
      </c>
      <c r="F5" s="290">
        <v>158</v>
      </c>
      <c r="G5" s="255">
        <f>SUM(H5:I5)</f>
        <v>349</v>
      </c>
      <c r="H5" s="33">
        <v>242</v>
      </c>
      <c r="I5" s="33">
        <v>107</v>
      </c>
      <c r="J5" s="288">
        <f>SUM(K5:L5)</f>
        <v>90</v>
      </c>
      <c r="K5" s="33">
        <v>53</v>
      </c>
      <c r="L5" s="33">
        <v>37</v>
      </c>
      <c r="M5" s="29">
        <f>SUM(N5:O5)</f>
        <v>1018</v>
      </c>
      <c r="N5" s="29">
        <f>SUM(E5,H5,K5,)</f>
        <v>716</v>
      </c>
      <c r="O5" s="29">
        <f>SUM(F5,I5,L5)</f>
        <v>302</v>
      </c>
    </row>
    <row r="6" spans="1: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46.5" customHeight="1">
      <c r="A7" s="340" t="s">
        <v>325</v>
      </c>
      <c r="B7" s="340"/>
      <c r="C7" s="340"/>
      <c r="D7" s="340"/>
      <c r="E7" s="326"/>
      <c r="F7" s="341" t="s">
        <v>326</v>
      </c>
      <c r="G7" s="341"/>
      <c r="H7" s="19"/>
      <c r="I7" s="339" t="s">
        <v>330</v>
      </c>
      <c r="J7" s="339"/>
      <c r="K7" s="339"/>
      <c r="L7" s="339"/>
      <c r="M7" s="19"/>
      <c r="N7" s="19"/>
      <c r="O7" s="19"/>
    </row>
    <row r="8" spans="1: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</sheetData>
  <sheetProtection password="E01D" sheet="1" objects="1" scenarios="1"/>
  <mergeCells count="11">
    <mergeCell ref="A7:D7"/>
    <mergeCell ref="F7:G7"/>
    <mergeCell ref="I7:L7"/>
    <mergeCell ref="A1:O1"/>
    <mergeCell ref="A3:A4"/>
    <mergeCell ref="B3:C4"/>
    <mergeCell ref="B5:C5"/>
    <mergeCell ref="D3:F3"/>
    <mergeCell ref="G3:I3"/>
    <mergeCell ref="J3:L3"/>
    <mergeCell ref="M3:O3"/>
  </mergeCells>
  <pageMargins left="0.7" right="0.7" top="0.75" bottom="0.75" header="0.3" footer="0.3"/>
  <pageSetup paperSize="9" scale="6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10" zoomScaleNormal="100" zoomScaleSheetLayoutView="110" workbookViewId="0">
      <selection activeCell="F7" sqref="F7"/>
    </sheetView>
  </sheetViews>
  <sheetFormatPr defaultRowHeight="15"/>
  <cols>
    <col min="3" max="3" width="18.85546875" customWidth="1"/>
    <col min="7" max="7" width="44" customWidth="1"/>
  </cols>
  <sheetData>
    <row r="1" spans="1:10" ht="18.75">
      <c r="A1" s="31" t="s">
        <v>196</v>
      </c>
      <c r="B1" s="20"/>
      <c r="C1" s="20"/>
      <c r="D1" s="20"/>
      <c r="E1" s="20"/>
      <c r="F1" s="20"/>
      <c r="G1" s="20"/>
    </row>
    <row r="2" spans="1:10" ht="18.75">
      <c r="A2" s="31"/>
      <c r="B2" s="20"/>
      <c r="C2" s="20"/>
      <c r="D2" s="20"/>
      <c r="E2" s="20"/>
      <c r="F2" s="20"/>
      <c r="G2" s="20"/>
    </row>
    <row r="3" spans="1:10" ht="57" customHeight="1">
      <c r="A3" s="715" t="s">
        <v>190</v>
      </c>
      <c r="B3" s="716" t="s">
        <v>38</v>
      </c>
      <c r="C3" s="716"/>
      <c r="D3" s="753" t="s">
        <v>194</v>
      </c>
      <c r="E3" s="754"/>
      <c r="F3" s="754"/>
      <c r="G3" s="751" t="s">
        <v>195</v>
      </c>
    </row>
    <row r="4" spans="1:10">
      <c r="A4" s="715"/>
      <c r="B4" s="716"/>
      <c r="C4" s="716"/>
      <c r="D4" s="287" t="s">
        <v>28</v>
      </c>
      <c r="E4" s="287" t="s">
        <v>0</v>
      </c>
      <c r="F4" s="287" t="s">
        <v>1</v>
      </c>
      <c r="G4" s="751"/>
    </row>
    <row r="5" spans="1:10">
      <c r="A5" s="130">
        <v>1</v>
      </c>
      <c r="B5" s="752"/>
      <c r="C5" s="752"/>
      <c r="D5" s="288">
        <f>E5+F5</f>
        <v>0</v>
      </c>
      <c r="E5" s="33">
        <v>0</v>
      </c>
      <c r="F5" s="33">
        <v>0</v>
      </c>
      <c r="G5" s="29" t="e">
        <f>D5*100/('№2. итоговое кол-во организаций'!J6+'№2. итоговое кол-во организаций'!J33)</f>
        <v>#DIV/0!</v>
      </c>
    </row>
    <row r="6" spans="1:10">
      <c r="A6" s="19"/>
      <c r="B6" s="19"/>
      <c r="C6" s="19"/>
      <c r="D6" s="19"/>
      <c r="E6" s="19"/>
      <c r="F6" s="19"/>
      <c r="G6" s="19"/>
    </row>
    <row r="7" spans="1:10" ht="63.75" customHeight="1">
      <c r="A7" s="340" t="s">
        <v>325</v>
      </c>
      <c r="B7" s="340"/>
      <c r="C7" s="340"/>
      <c r="D7" s="341" t="s">
        <v>326</v>
      </c>
      <c r="E7" s="341"/>
      <c r="G7" s="338" t="s">
        <v>331</v>
      </c>
      <c r="H7" s="327"/>
      <c r="I7" s="327"/>
      <c r="J7" s="327"/>
    </row>
    <row r="8" spans="1:10">
      <c r="A8" s="20"/>
      <c r="B8" s="20"/>
      <c r="C8" s="20"/>
      <c r="D8" s="20"/>
      <c r="E8" s="20"/>
      <c r="F8" s="20"/>
      <c r="G8" s="20"/>
    </row>
    <row r="9" spans="1:10">
      <c r="A9" s="20"/>
      <c r="B9" s="20"/>
      <c r="C9" s="20"/>
      <c r="D9" s="20"/>
      <c r="E9" s="20"/>
      <c r="F9" s="20"/>
      <c r="G9" s="20"/>
    </row>
    <row r="10" spans="1:10">
      <c r="A10" s="20"/>
      <c r="B10" s="20"/>
      <c r="C10" s="20"/>
      <c r="D10" s="20"/>
      <c r="E10" s="20"/>
      <c r="F10" s="20"/>
      <c r="G10" s="20"/>
    </row>
  </sheetData>
  <sheetProtection password="E01D" sheet="1" objects="1" scenarios="1"/>
  <mergeCells count="7">
    <mergeCell ref="D7:E7"/>
    <mergeCell ref="A7:C7"/>
    <mergeCell ref="A3:A4"/>
    <mergeCell ref="B3:C4"/>
    <mergeCell ref="G3:G4"/>
    <mergeCell ref="B5:C5"/>
    <mergeCell ref="D3:F3"/>
  </mergeCells>
  <pageMargins left="0.7" right="0.7" top="0.75" bottom="0.75" header="0.3" footer="0.3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5"/>
  <sheetViews>
    <sheetView topLeftCell="A10" zoomScaleNormal="100" zoomScaleSheetLayoutView="100" workbookViewId="0">
      <selection activeCell="D25" sqref="D25"/>
    </sheetView>
  </sheetViews>
  <sheetFormatPr defaultRowHeight="15"/>
  <cols>
    <col min="2" max="2" width="52.7109375" customWidth="1"/>
    <col min="3" max="3" width="9.5703125" customWidth="1"/>
    <col min="4" max="4" width="10.85546875" customWidth="1"/>
    <col min="5" max="5" width="11.85546875" customWidth="1"/>
  </cols>
  <sheetData>
    <row r="1" spans="1:5" ht="18.75">
      <c r="A1" s="531" t="s">
        <v>214</v>
      </c>
      <c r="B1" s="531"/>
      <c r="C1" s="531"/>
      <c r="D1" s="531"/>
      <c r="E1" s="531"/>
    </row>
    <row r="2" spans="1:5" ht="18.75">
      <c r="A2" s="31"/>
      <c r="B2" s="20"/>
      <c r="C2" s="108"/>
      <c r="D2" s="20"/>
      <c r="E2" s="20"/>
    </row>
    <row r="3" spans="1:5" ht="26.25" customHeight="1">
      <c r="A3" s="755" t="s">
        <v>82</v>
      </c>
      <c r="B3" s="755" t="s">
        <v>213</v>
      </c>
      <c r="C3" s="758" t="s">
        <v>313</v>
      </c>
      <c r="D3" s="759"/>
      <c r="E3" s="760"/>
    </row>
    <row r="4" spans="1:5">
      <c r="A4" s="756"/>
      <c r="B4" s="757"/>
      <c r="C4" s="258" t="s">
        <v>28</v>
      </c>
      <c r="D4" s="259" t="s">
        <v>0</v>
      </c>
      <c r="E4" s="235" t="s">
        <v>1</v>
      </c>
    </row>
    <row r="5" spans="1:5" ht="31.5">
      <c r="A5" s="291">
        <v>1</v>
      </c>
      <c r="B5" s="292" t="s">
        <v>197</v>
      </c>
      <c r="C5" s="293">
        <f>SUM(D5:E5)</f>
        <v>78</v>
      </c>
      <c r="D5" s="290">
        <v>70</v>
      </c>
      <c r="E5" s="33">
        <v>8</v>
      </c>
    </row>
    <row r="6" spans="1:5" ht="15.75">
      <c r="A6" s="291">
        <v>2</v>
      </c>
      <c r="B6" s="294" t="s">
        <v>198</v>
      </c>
      <c r="C6" s="293">
        <f t="shared" ref="C6:C21" si="0">SUM(D6:E6)</f>
        <v>120</v>
      </c>
      <c r="D6" s="290">
        <v>70</v>
      </c>
      <c r="E6" s="33">
        <v>50</v>
      </c>
    </row>
    <row r="7" spans="1:5" ht="15.75">
      <c r="A7" s="295" t="s">
        <v>215</v>
      </c>
      <c r="B7" s="294" t="s">
        <v>199</v>
      </c>
      <c r="C7" s="293">
        <f t="shared" si="0"/>
        <v>146</v>
      </c>
      <c r="D7" s="290">
        <v>86</v>
      </c>
      <c r="E7" s="33">
        <v>60</v>
      </c>
    </row>
    <row r="8" spans="1:5" ht="15.75">
      <c r="A8" s="291">
        <v>3</v>
      </c>
      <c r="B8" s="292" t="s">
        <v>200</v>
      </c>
      <c r="C8" s="293">
        <f t="shared" si="0"/>
        <v>48</v>
      </c>
      <c r="D8" s="290">
        <v>37</v>
      </c>
      <c r="E8" s="33">
        <v>11</v>
      </c>
    </row>
    <row r="9" spans="1:5" ht="15.75">
      <c r="A9" s="296" t="s">
        <v>216</v>
      </c>
      <c r="B9" s="294" t="s">
        <v>199</v>
      </c>
      <c r="C9" s="293">
        <f t="shared" si="0"/>
        <v>52</v>
      </c>
      <c r="D9" s="290">
        <v>40</v>
      </c>
      <c r="E9" s="33">
        <v>12</v>
      </c>
    </row>
    <row r="10" spans="1:5" ht="15.75">
      <c r="A10" s="291">
        <v>4</v>
      </c>
      <c r="B10" s="294" t="s">
        <v>201</v>
      </c>
      <c r="C10" s="293">
        <f t="shared" si="0"/>
        <v>152</v>
      </c>
      <c r="D10" s="210">
        <f>D11+D12+D13</f>
        <v>114</v>
      </c>
      <c r="E10" s="210">
        <f>E11+E12+E13</f>
        <v>38</v>
      </c>
    </row>
    <row r="11" spans="1:5" ht="15.75">
      <c r="A11" s="297" t="s">
        <v>217</v>
      </c>
      <c r="B11" s="294" t="s">
        <v>202</v>
      </c>
      <c r="C11" s="293">
        <f t="shared" si="0"/>
        <v>51</v>
      </c>
      <c r="D11" s="290">
        <v>40</v>
      </c>
      <c r="E11" s="33">
        <v>11</v>
      </c>
    </row>
    <row r="12" spans="1:5" ht="15.75">
      <c r="A12" s="297" t="s">
        <v>218</v>
      </c>
      <c r="B12" s="292" t="s">
        <v>203</v>
      </c>
      <c r="C12" s="293">
        <f t="shared" si="0"/>
        <v>90</v>
      </c>
      <c r="D12" s="301">
        <v>66</v>
      </c>
      <c r="E12" s="34">
        <v>24</v>
      </c>
    </row>
    <row r="13" spans="1:5" ht="15.75">
      <c r="A13" s="297" t="s">
        <v>219</v>
      </c>
      <c r="B13" s="298" t="s">
        <v>204</v>
      </c>
      <c r="C13" s="293">
        <f t="shared" si="0"/>
        <v>11</v>
      </c>
      <c r="D13" s="301">
        <v>8</v>
      </c>
      <c r="E13" s="34">
        <v>3</v>
      </c>
    </row>
    <row r="14" spans="1:5" ht="15.75">
      <c r="A14" s="291">
        <v>5</v>
      </c>
      <c r="B14" s="292" t="s">
        <v>205</v>
      </c>
      <c r="C14" s="293">
        <f t="shared" si="0"/>
        <v>5</v>
      </c>
      <c r="D14" s="290">
        <v>3</v>
      </c>
      <c r="E14" s="34">
        <v>2</v>
      </c>
    </row>
    <row r="15" spans="1:5" ht="15.75">
      <c r="A15" s="291">
        <v>6</v>
      </c>
      <c r="B15" s="294" t="s">
        <v>206</v>
      </c>
      <c r="C15" s="293">
        <f>SUM(D15:E15)</f>
        <v>11</v>
      </c>
      <c r="D15" s="290">
        <v>9</v>
      </c>
      <c r="E15" s="34">
        <v>2</v>
      </c>
    </row>
    <row r="16" spans="1:5" ht="15.75">
      <c r="A16" s="291">
        <v>7</v>
      </c>
      <c r="B16" s="294" t="s">
        <v>207</v>
      </c>
      <c r="C16" s="293">
        <f>'№28 группы здоровья'!AD6</f>
        <v>7</v>
      </c>
      <c r="D16" s="290">
        <v>4</v>
      </c>
      <c r="E16" s="34">
        <v>3</v>
      </c>
    </row>
    <row r="17" spans="1:5" ht="15.75">
      <c r="A17" s="299">
        <v>8</v>
      </c>
      <c r="B17" s="292" t="s">
        <v>208</v>
      </c>
      <c r="C17" s="293">
        <f t="shared" si="0"/>
        <v>0</v>
      </c>
      <c r="D17" s="301">
        <v>0</v>
      </c>
      <c r="E17" s="34">
        <v>0</v>
      </c>
    </row>
    <row r="18" spans="1:5" ht="19.5" customHeight="1">
      <c r="A18" s="291">
        <v>9</v>
      </c>
      <c r="B18" s="292" t="s">
        <v>209</v>
      </c>
      <c r="C18" s="293">
        <f t="shared" si="0"/>
        <v>6</v>
      </c>
      <c r="D18" s="290">
        <v>6</v>
      </c>
      <c r="E18" s="34">
        <v>0</v>
      </c>
    </row>
    <row r="19" spans="1:5" ht="19.5" customHeight="1">
      <c r="A19" s="291">
        <v>10</v>
      </c>
      <c r="B19" s="292" t="s">
        <v>210</v>
      </c>
      <c r="C19" s="293">
        <f t="shared" si="0"/>
        <v>9</v>
      </c>
      <c r="D19" s="290">
        <v>8</v>
      </c>
      <c r="E19" s="33">
        <v>1</v>
      </c>
    </row>
    <row r="20" spans="1:5" ht="15.75">
      <c r="A20" s="300">
        <v>12</v>
      </c>
      <c r="B20" s="294" t="s">
        <v>211</v>
      </c>
      <c r="C20" s="293">
        <f t="shared" si="0"/>
        <v>1</v>
      </c>
      <c r="D20" s="302">
        <v>1</v>
      </c>
      <c r="E20" s="303">
        <v>0</v>
      </c>
    </row>
    <row r="21" spans="1:5">
      <c r="A21" s="220"/>
      <c r="B21" s="268" t="s">
        <v>212</v>
      </c>
      <c r="C21" s="210">
        <f t="shared" si="0"/>
        <v>787</v>
      </c>
      <c r="D21" s="263">
        <f t="shared" ref="D21:E21" si="1">SUM(D5:D20)</f>
        <v>562</v>
      </c>
      <c r="E21" s="263">
        <f t="shared" si="1"/>
        <v>225</v>
      </c>
    </row>
    <row r="22" spans="1:5">
      <c r="A22" s="19"/>
      <c r="B22" s="19"/>
      <c r="C22" s="19"/>
      <c r="D22" s="19"/>
      <c r="E22" s="19"/>
    </row>
    <row r="23" spans="1:5" ht="47.25" customHeight="1">
      <c r="A23" s="340" t="s">
        <v>325</v>
      </c>
      <c r="B23" s="340"/>
      <c r="C23" s="341" t="s">
        <v>326</v>
      </c>
      <c r="D23" s="341"/>
      <c r="E23" s="341"/>
    </row>
    <row r="24" spans="1:5">
      <c r="A24" s="20"/>
      <c r="B24" s="20"/>
      <c r="C24" s="20"/>
      <c r="D24" s="20"/>
      <c r="E24" s="20"/>
    </row>
    <row r="25" spans="1:5" ht="48.75" customHeight="1">
      <c r="A25" s="339" t="s">
        <v>333</v>
      </c>
      <c r="B25" s="339"/>
    </row>
  </sheetData>
  <sheetProtection password="E01D" sheet="1" objects="1" scenarios="1"/>
  <mergeCells count="7">
    <mergeCell ref="A25:B25"/>
    <mergeCell ref="A1:E1"/>
    <mergeCell ref="A3:A4"/>
    <mergeCell ref="B3:B4"/>
    <mergeCell ref="C3:E3"/>
    <mergeCell ref="A23:B23"/>
    <mergeCell ref="C23:E23"/>
  </mergeCells>
  <pageMargins left="0.7" right="0.7" top="0.75" bottom="0.75" header="0.3" footer="0.3"/>
  <pageSetup paperSize="9" scale="9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4"/>
  <sheetViews>
    <sheetView zoomScaleNormal="100" zoomScaleSheetLayoutView="100" workbookViewId="0">
      <selection activeCell="J17" sqref="J17"/>
    </sheetView>
  </sheetViews>
  <sheetFormatPr defaultRowHeight="15"/>
  <cols>
    <col min="3" max="3" width="16.42578125" customWidth="1"/>
    <col min="31" max="33" width="9.140625" style="69"/>
  </cols>
  <sheetData>
    <row r="1" spans="1:33" ht="18.75">
      <c r="A1" s="1" t="s">
        <v>228</v>
      </c>
    </row>
    <row r="2" spans="1:33" ht="18.75">
      <c r="A2" s="1"/>
    </row>
    <row r="3" spans="1:33" ht="15.75">
      <c r="A3" s="762" t="s">
        <v>82</v>
      </c>
      <c r="B3" s="765" t="s">
        <v>38</v>
      </c>
      <c r="C3" s="766"/>
      <c r="D3" s="771" t="s">
        <v>229</v>
      </c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3"/>
      <c r="AE3" s="137"/>
      <c r="AF3" s="137"/>
      <c r="AG3" s="137"/>
    </row>
    <row r="4" spans="1:33">
      <c r="A4" s="763"/>
      <c r="B4" s="767"/>
      <c r="C4" s="768"/>
      <c r="D4" s="774" t="s">
        <v>220</v>
      </c>
      <c r="E4" s="774"/>
      <c r="F4" s="774"/>
      <c r="G4" s="775" t="s">
        <v>221</v>
      </c>
      <c r="H4" s="776"/>
      <c r="I4" s="777"/>
      <c r="J4" s="778" t="s">
        <v>222</v>
      </c>
      <c r="K4" s="779"/>
      <c r="L4" s="780"/>
      <c r="M4" s="781" t="s">
        <v>223</v>
      </c>
      <c r="N4" s="782"/>
      <c r="O4" s="783"/>
      <c r="P4" s="784" t="s">
        <v>224</v>
      </c>
      <c r="Q4" s="785"/>
      <c r="R4" s="786"/>
      <c r="S4" s="787" t="s">
        <v>225</v>
      </c>
      <c r="T4" s="788"/>
      <c r="U4" s="789"/>
      <c r="V4" s="790" t="s">
        <v>226</v>
      </c>
      <c r="W4" s="791"/>
      <c r="X4" s="792"/>
      <c r="Y4" s="793" t="s">
        <v>227</v>
      </c>
      <c r="Z4" s="794"/>
      <c r="AA4" s="794"/>
      <c r="AB4" s="795" t="s">
        <v>28</v>
      </c>
      <c r="AC4" s="795"/>
      <c r="AD4" s="795"/>
      <c r="AE4" s="761"/>
      <c r="AF4" s="761"/>
      <c r="AG4" s="761"/>
    </row>
    <row r="5" spans="1:33">
      <c r="A5" s="764"/>
      <c r="B5" s="769"/>
      <c r="C5" s="770"/>
      <c r="D5" s="146" t="s">
        <v>28</v>
      </c>
      <c r="E5" s="146" t="s">
        <v>0</v>
      </c>
      <c r="F5" s="146" t="s">
        <v>1</v>
      </c>
      <c r="G5" s="147" t="s">
        <v>28</v>
      </c>
      <c r="H5" s="147" t="s">
        <v>0</v>
      </c>
      <c r="I5" s="147" t="s">
        <v>1</v>
      </c>
      <c r="J5" s="148" t="s">
        <v>28</v>
      </c>
      <c r="K5" s="148" t="s">
        <v>0</v>
      </c>
      <c r="L5" s="148" t="s">
        <v>1</v>
      </c>
      <c r="M5" s="149" t="s">
        <v>28</v>
      </c>
      <c r="N5" s="149" t="s">
        <v>0</v>
      </c>
      <c r="O5" s="149" t="s">
        <v>1</v>
      </c>
      <c r="P5" s="38" t="s">
        <v>28</v>
      </c>
      <c r="Q5" s="38" t="s">
        <v>0</v>
      </c>
      <c r="R5" s="38" t="s">
        <v>1</v>
      </c>
      <c r="S5" s="150" t="s">
        <v>28</v>
      </c>
      <c r="T5" s="150" t="s">
        <v>0</v>
      </c>
      <c r="U5" s="150" t="s">
        <v>1</v>
      </c>
      <c r="V5" s="50" t="s">
        <v>28</v>
      </c>
      <c r="W5" s="50" t="s">
        <v>0</v>
      </c>
      <c r="X5" s="50" t="s">
        <v>1</v>
      </c>
      <c r="Y5" s="151" t="s">
        <v>28</v>
      </c>
      <c r="Z5" s="151" t="s">
        <v>0</v>
      </c>
      <c r="AA5" s="158" t="s">
        <v>1</v>
      </c>
      <c r="AB5" s="152" t="s">
        <v>28</v>
      </c>
      <c r="AC5" s="152" t="s">
        <v>0</v>
      </c>
      <c r="AD5" s="152" t="s">
        <v>1</v>
      </c>
      <c r="AE5" s="141"/>
      <c r="AF5" s="141"/>
      <c r="AG5" s="141"/>
    </row>
    <row r="6" spans="1:33">
      <c r="A6" s="304">
        <v>1</v>
      </c>
      <c r="B6" s="472"/>
      <c r="C6" s="473"/>
      <c r="D6" s="153">
        <f>SUM(E6:F6)</f>
        <v>261</v>
      </c>
      <c r="E6" s="305">
        <v>152</v>
      </c>
      <c r="F6" s="305">
        <v>109</v>
      </c>
      <c r="G6" s="58">
        <f>SUM(H6:I6)</f>
        <v>327</v>
      </c>
      <c r="H6" s="305">
        <v>204</v>
      </c>
      <c r="I6" s="305">
        <v>123</v>
      </c>
      <c r="J6" s="154">
        <f>SUM(K6:L6)</f>
        <v>306</v>
      </c>
      <c r="K6" s="305">
        <v>174</v>
      </c>
      <c r="L6" s="305">
        <v>132</v>
      </c>
      <c r="M6" s="155">
        <f>SUM(N6:O6)</f>
        <v>263</v>
      </c>
      <c r="N6" s="305">
        <v>153</v>
      </c>
      <c r="O6" s="305">
        <v>110</v>
      </c>
      <c r="P6" s="204">
        <f>SUM(Q6:R6)</f>
        <v>253</v>
      </c>
      <c r="Q6" s="305">
        <v>154</v>
      </c>
      <c r="R6" s="305">
        <v>99</v>
      </c>
      <c r="S6" s="156">
        <f>SUM(T6:U6)</f>
        <v>272</v>
      </c>
      <c r="T6" s="305">
        <v>177</v>
      </c>
      <c r="U6" s="305">
        <v>95</v>
      </c>
      <c r="V6" s="133">
        <f>SUM(W6:X6)</f>
        <v>298</v>
      </c>
      <c r="W6" s="306">
        <v>180</v>
      </c>
      <c r="X6" s="306">
        <v>118</v>
      </c>
      <c r="Y6" s="157">
        <f>SUM(Z6:AA6)</f>
        <v>74</v>
      </c>
      <c r="Z6" s="306">
        <v>55</v>
      </c>
      <c r="AA6" s="307">
        <v>19</v>
      </c>
      <c r="AB6" s="205">
        <f>SUM(AC6:AD6)</f>
        <v>1980</v>
      </c>
      <c r="AC6" s="205">
        <f>SUM(E6,H6,K6,N6,Q6,T6,W6,)</f>
        <v>1194</v>
      </c>
      <c r="AD6" s="205">
        <f>SUM(F6,I6,L6,O6,R6,U6,X6,)</f>
        <v>786</v>
      </c>
      <c r="AE6" s="138"/>
      <c r="AF6" s="138"/>
      <c r="AG6" s="138"/>
    </row>
    <row r="7" spans="1:3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3" ht="50.25" customHeight="1">
      <c r="A8" s="340" t="s">
        <v>325</v>
      </c>
      <c r="B8" s="340"/>
      <c r="C8" s="340"/>
      <c r="D8" s="326" t="s">
        <v>326</v>
      </c>
      <c r="E8" s="326"/>
      <c r="F8" s="19"/>
      <c r="G8" s="339" t="s">
        <v>330</v>
      </c>
      <c r="H8" s="339"/>
      <c r="I8" s="339"/>
      <c r="J8" s="33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3" ht="24" customHeight="1">
      <c r="A10" s="796" t="s">
        <v>312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33" ht="19.5" customHeight="1">
      <c r="A11" s="796" t="s">
        <v>309</v>
      </c>
      <c r="B11" s="796"/>
      <c r="C11" s="796"/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</row>
    <row r="12" spans="1:33" ht="30" customHeight="1">
      <c r="A12" s="796" t="s">
        <v>310</v>
      </c>
      <c r="B12" s="796"/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</row>
    <row r="14" spans="1:33">
      <c r="G14" s="19"/>
    </row>
  </sheetData>
  <mergeCells count="19">
    <mergeCell ref="G8:J8"/>
    <mergeCell ref="AB4:AD4"/>
    <mergeCell ref="A10:O10"/>
    <mergeCell ref="A11:O11"/>
    <mergeCell ref="A12:N12"/>
    <mergeCell ref="A8:C8"/>
    <mergeCell ref="AE4:AG4"/>
    <mergeCell ref="A3:A5"/>
    <mergeCell ref="B3:C5"/>
    <mergeCell ref="B6:C6"/>
    <mergeCell ref="D3:AD3"/>
    <mergeCell ref="D4:F4"/>
    <mergeCell ref="G4:I4"/>
    <mergeCell ref="J4:L4"/>
    <mergeCell ref="M4:O4"/>
    <mergeCell ref="P4:R4"/>
    <mergeCell ref="S4:U4"/>
    <mergeCell ref="V4:X4"/>
    <mergeCell ref="Y4:AA4"/>
  </mergeCells>
  <pageMargins left="0.7" right="0.7" top="0.75" bottom="0.75" header="0.3" footer="0.3"/>
  <pageSetup paperSize="9" scale="31" orientation="portrait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Q13"/>
  <sheetViews>
    <sheetView view="pageBreakPreview" zoomScaleNormal="100" zoomScaleSheetLayoutView="100" workbookViewId="0">
      <selection activeCell="L12" sqref="L12"/>
    </sheetView>
  </sheetViews>
  <sheetFormatPr defaultRowHeight="15"/>
  <cols>
    <col min="1" max="1" width="6" customWidth="1"/>
  </cols>
  <sheetData>
    <row r="1" spans="1:147" s="69" customFormat="1" ht="24.75" customHeight="1">
      <c r="A1" s="474" t="s">
        <v>114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4"/>
      <c r="AY1" s="474"/>
      <c r="AZ1" s="474"/>
      <c r="BA1" s="474"/>
      <c r="BB1" s="474"/>
      <c r="BC1" s="474"/>
      <c r="BD1" s="474"/>
      <c r="BE1" s="474"/>
      <c r="BF1" s="474"/>
      <c r="BG1" s="474"/>
      <c r="BH1" s="474"/>
      <c r="BI1" s="474"/>
      <c r="BJ1" s="474"/>
      <c r="BK1" s="474"/>
      <c r="BL1" s="474"/>
      <c r="BM1" s="474"/>
      <c r="BN1" s="474"/>
      <c r="BO1" s="474"/>
      <c r="BP1" s="474"/>
      <c r="BQ1" s="474"/>
      <c r="BR1" s="474"/>
      <c r="BS1" s="474"/>
      <c r="BT1" s="474"/>
      <c r="BU1" s="474"/>
      <c r="BV1" s="474"/>
      <c r="BW1" s="474"/>
      <c r="BX1" s="474"/>
      <c r="BY1" s="474"/>
      <c r="BZ1" s="474"/>
      <c r="CA1" s="474"/>
      <c r="CB1" s="474"/>
      <c r="CC1" s="474"/>
      <c r="CD1" s="474"/>
      <c r="CE1" s="474"/>
      <c r="CF1" s="474"/>
      <c r="CG1" s="474"/>
      <c r="CH1" s="474"/>
      <c r="CI1" s="474"/>
      <c r="CJ1" s="474"/>
      <c r="CK1" s="474"/>
      <c r="CL1" s="474"/>
      <c r="CM1" s="474"/>
      <c r="CN1" s="474"/>
      <c r="CO1" s="474"/>
      <c r="CP1" s="474"/>
      <c r="CQ1" s="474"/>
      <c r="CR1" s="474"/>
      <c r="CS1" s="474"/>
      <c r="CT1" s="474"/>
      <c r="CU1" s="474"/>
      <c r="CV1" s="474"/>
      <c r="CW1" s="474"/>
      <c r="CX1" s="474"/>
      <c r="CY1" s="474"/>
      <c r="CZ1" s="474"/>
      <c r="DA1" s="474"/>
      <c r="DB1" s="474"/>
      <c r="DC1" s="474"/>
      <c r="DD1" s="474"/>
      <c r="DE1" s="474"/>
      <c r="DF1" s="474"/>
      <c r="DG1" s="474"/>
      <c r="DH1" s="474"/>
      <c r="DI1" s="474"/>
      <c r="DJ1" s="474"/>
      <c r="DK1" s="474"/>
      <c r="DL1" s="474"/>
      <c r="DM1" s="474"/>
      <c r="DN1" s="474"/>
      <c r="DO1" s="474"/>
      <c r="DP1" s="474"/>
      <c r="DQ1" s="474"/>
      <c r="DR1" s="474"/>
      <c r="DS1" s="474"/>
      <c r="DT1" s="474"/>
      <c r="DU1" s="474"/>
      <c r="DV1" s="474"/>
      <c r="DW1" s="474"/>
      <c r="DX1" s="474"/>
      <c r="DY1" s="474"/>
      <c r="DZ1" s="474"/>
      <c r="EA1" s="474"/>
      <c r="EB1" s="474"/>
      <c r="EC1" s="474"/>
      <c r="ED1" s="474"/>
      <c r="EE1" s="474"/>
      <c r="EF1" s="474"/>
      <c r="EG1" s="474"/>
      <c r="EH1" s="474"/>
      <c r="EI1" s="474"/>
      <c r="EJ1" s="474"/>
      <c r="EK1" s="474"/>
      <c r="EL1" s="474"/>
      <c r="EM1" s="474"/>
      <c r="EN1" s="474"/>
      <c r="EO1" s="474"/>
      <c r="EP1" s="474"/>
      <c r="EQ1" s="474"/>
    </row>
    <row r="2" spans="1:147" s="69" customFormat="1" ht="24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</row>
    <row r="3" spans="1:147" s="2" customFormat="1" ht="15" customHeight="1">
      <c r="A3" s="380" t="s">
        <v>82</v>
      </c>
      <c r="B3" s="379" t="s">
        <v>38</v>
      </c>
      <c r="C3" s="379"/>
      <c r="D3" s="382" t="s">
        <v>106</v>
      </c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4"/>
      <c r="AB3" s="368" t="s">
        <v>21</v>
      </c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9" t="s">
        <v>108</v>
      </c>
      <c r="BA3" s="369"/>
      <c r="BB3" s="369"/>
      <c r="BC3" s="369"/>
      <c r="BD3" s="369"/>
      <c r="BE3" s="369"/>
      <c r="BF3" s="369"/>
      <c r="BG3" s="369"/>
      <c r="BH3" s="369"/>
      <c r="BI3" s="369"/>
      <c r="BJ3" s="369"/>
      <c r="BK3" s="369"/>
      <c r="BL3" s="369"/>
      <c r="BM3" s="369"/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81" t="s">
        <v>22</v>
      </c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429" t="s">
        <v>109</v>
      </c>
      <c r="CW3" s="429"/>
      <c r="CX3" s="429"/>
      <c r="CY3" s="429"/>
      <c r="CZ3" s="429"/>
      <c r="DA3" s="429"/>
      <c r="DB3" s="429"/>
      <c r="DC3" s="429"/>
      <c r="DD3" s="429"/>
      <c r="DE3" s="429"/>
      <c r="DF3" s="429"/>
      <c r="DG3" s="429"/>
      <c r="DH3" s="429"/>
      <c r="DI3" s="429"/>
      <c r="DJ3" s="429"/>
      <c r="DK3" s="429"/>
      <c r="DL3" s="429"/>
      <c r="DM3" s="429"/>
      <c r="DN3" s="429"/>
      <c r="DO3" s="429"/>
      <c r="DP3" s="429"/>
      <c r="DQ3" s="429"/>
      <c r="DR3" s="429"/>
      <c r="DS3" s="429"/>
      <c r="DT3" s="385" t="s">
        <v>24</v>
      </c>
      <c r="DU3" s="385"/>
      <c r="DV3" s="385"/>
      <c r="DW3" s="385"/>
      <c r="DX3" s="385"/>
      <c r="DY3" s="385"/>
      <c r="DZ3" s="385"/>
      <c r="EA3" s="385"/>
      <c r="EB3" s="385"/>
      <c r="EC3" s="385"/>
      <c r="ED3" s="385"/>
      <c r="EE3" s="385"/>
      <c r="EF3" s="385"/>
      <c r="EG3" s="385"/>
      <c r="EH3" s="385"/>
      <c r="EI3" s="385"/>
      <c r="EJ3" s="385"/>
      <c r="EK3" s="385"/>
      <c r="EL3" s="385"/>
      <c r="EM3" s="385"/>
      <c r="EN3" s="385"/>
      <c r="EO3" s="385"/>
      <c r="EP3" s="385"/>
      <c r="EQ3" s="385"/>
    </row>
    <row r="4" spans="1:147">
      <c r="A4" s="380"/>
      <c r="B4" s="379"/>
      <c r="C4" s="379"/>
      <c r="D4" s="386" t="s">
        <v>25</v>
      </c>
      <c r="E4" s="387"/>
      <c r="F4" s="388"/>
      <c r="G4" s="392" t="s">
        <v>26</v>
      </c>
      <c r="H4" s="393"/>
      <c r="I4" s="394"/>
      <c r="J4" s="398" t="s">
        <v>27</v>
      </c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400"/>
      <c r="Y4" s="127"/>
      <c r="Z4" s="127"/>
      <c r="AA4" s="127"/>
      <c r="AB4" s="401" t="s">
        <v>25</v>
      </c>
      <c r="AC4" s="402"/>
      <c r="AD4" s="403"/>
      <c r="AE4" s="407" t="s">
        <v>26</v>
      </c>
      <c r="AF4" s="408"/>
      <c r="AG4" s="409"/>
      <c r="AH4" s="413" t="s">
        <v>27</v>
      </c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5"/>
      <c r="AW4" s="416" t="s">
        <v>28</v>
      </c>
      <c r="AX4" s="416"/>
      <c r="AY4" s="416"/>
      <c r="AZ4" s="417" t="s">
        <v>25</v>
      </c>
      <c r="BA4" s="418"/>
      <c r="BB4" s="419"/>
      <c r="BC4" s="423" t="s">
        <v>26</v>
      </c>
      <c r="BD4" s="424"/>
      <c r="BE4" s="425"/>
      <c r="BF4" s="433" t="s">
        <v>27</v>
      </c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5"/>
      <c r="BU4" s="436" t="s">
        <v>28</v>
      </c>
      <c r="BV4" s="436"/>
      <c r="BW4" s="436"/>
      <c r="BX4" s="437" t="s">
        <v>25</v>
      </c>
      <c r="BY4" s="438"/>
      <c r="BZ4" s="439"/>
      <c r="CA4" s="443" t="s">
        <v>26</v>
      </c>
      <c r="CB4" s="444"/>
      <c r="CC4" s="445"/>
      <c r="CD4" s="449" t="s">
        <v>27</v>
      </c>
      <c r="CE4" s="450"/>
      <c r="CF4" s="450"/>
      <c r="CG4" s="450"/>
      <c r="CH4" s="450"/>
      <c r="CI4" s="450"/>
      <c r="CJ4" s="450"/>
      <c r="CK4" s="450"/>
      <c r="CL4" s="450"/>
      <c r="CM4" s="450"/>
      <c r="CN4" s="450"/>
      <c r="CO4" s="450"/>
      <c r="CP4" s="450"/>
      <c r="CQ4" s="450"/>
      <c r="CR4" s="451"/>
      <c r="CS4" s="430" t="s">
        <v>28</v>
      </c>
      <c r="CT4" s="430"/>
      <c r="CU4" s="430"/>
      <c r="CV4" s="482" t="s">
        <v>25</v>
      </c>
      <c r="CW4" s="483"/>
      <c r="CX4" s="484"/>
      <c r="CY4" s="488" t="s">
        <v>26</v>
      </c>
      <c r="CZ4" s="489"/>
      <c r="DA4" s="490"/>
      <c r="DB4" s="469" t="s">
        <v>27</v>
      </c>
      <c r="DC4" s="470"/>
      <c r="DD4" s="470"/>
      <c r="DE4" s="470"/>
      <c r="DF4" s="470"/>
      <c r="DG4" s="470"/>
      <c r="DH4" s="470"/>
      <c r="DI4" s="470"/>
      <c r="DJ4" s="470"/>
      <c r="DK4" s="470"/>
      <c r="DL4" s="470"/>
      <c r="DM4" s="470"/>
      <c r="DN4" s="470"/>
      <c r="DO4" s="470"/>
      <c r="DP4" s="471"/>
      <c r="DQ4" s="453" t="s">
        <v>28</v>
      </c>
      <c r="DR4" s="453"/>
      <c r="DS4" s="453"/>
      <c r="DT4" s="454" t="s">
        <v>25</v>
      </c>
      <c r="DU4" s="455"/>
      <c r="DV4" s="456"/>
      <c r="DW4" s="460" t="s">
        <v>26</v>
      </c>
      <c r="DX4" s="461"/>
      <c r="DY4" s="462"/>
      <c r="DZ4" s="478" t="s">
        <v>27</v>
      </c>
      <c r="EA4" s="479"/>
      <c r="EB4" s="479"/>
      <c r="EC4" s="479"/>
      <c r="ED4" s="479"/>
      <c r="EE4" s="479"/>
      <c r="EF4" s="479"/>
      <c r="EG4" s="479"/>
      <c r="EH4" s="479"/>
      <c r="EI4" s="479"/>
      <c r="EJ4" s="479"/>
      <c r="EK4" s="479"/>
      <c r="EL4" s="479"/>
      <c r="EM4" s="479"/>
      <c r="EN4" s="480"/>
      <c r="EO4" s="481" t="s">
        <v>28</v>
      </c>
      <c r="EP4" s="481"/>
      <c r="EQ4" s="481"/>
    </row>
    <row r="5" spans="1:147">
      <c r="A5" s="380"/>
      <c r="B5" s="379"/>
      <c r="C5" s="379"/>
      <c r="D5" s="389"/>
      <c r="E5" s="390"/>
      <c r="F5" s="391"/>
      <c r="G5" s="395"/>
      <c r="H5" s="396"/>
      <c r="I5" s="397"/>
      <c r="J5" s="373" t="s">
        <v>29</v>
      </c>
      <c r="K5" s="373"/>
      <c r="L5" s="374"/>
      <c r="M5" s="375" t="s">
        <v>30</v>
      </c>
      <c r="N5" s="373"/>
      <c r="O5" s="374"/>
      <c r="P5" s="375" t="s">
        <v>31</v>
      </c>
      <c r="Q5" s="373"/>
      <c r="R5" s="374"/>
      <c r="S5" s="375" t="s">
        <v>32</v>
      </c>
      <c r="T5" s="373"/>
      <c r="U5" s="374"/>
      <c r="V5" s="375" t="s">
        <v>33</v>
      </c>
      <c r="W5" s="373"/>
      <c r="X5" s="374"/>
      <c r="Y5" s="375" t="s">
        <v>28</v>
      </c>
      <c r="Z5" s="373"/>
      <c r="AA5" s="374"/>
      <c r="AB5" s="404"/>
      <c r="AC5" s="405"/>
      <c r="AD5" s="406"/>
      <c r="AE5" s="410"/>
      <c r="AF5" s="411"/>
      <c r="AG5" s="412"/>
      <c r="AH5" s="377" t="s">
        <v>29</v>
      </c>
      <c r="AI5" s="377"/>
      <c r="AJ5" s="378"/>
      <c r="AK5" s="376" t="s">
        <v>30</v>
      </c>
      <c r="AL5" s="377"/>
      <c r="AM5" s="378"/>
      <c r="AN5" s="376" t="s">
        <v>31</v>
      </c>
      <c r="AO5" s="377"/>
      <c r="AP5" s="378"/>
      <c r="AQ5" s="376" t="s">
        <v>32</v>
      </c>
      <c r="AR5" s="377"/>
      <c r="AS5" s="378"/>
      <c r="AT5" s="376" t="s">
        <v>33</v>
      </c>
      <c r="AU5" s="377"/>
      <c r="AV5" s="378"/>
      <c r="AW5" s="416"/>
      <c r="AX5" s="416"/>
      <c r="AY5" s="416"/>
      <c r="AZ5" s="420"/>
      <c r="BA5" s="421"/>
      <c r="BB5" s="422"/>
      <c r="BC5" s="426"/>
      <c r="BD5" s="427"/>
      <c r="BE5" s="428"/>
      <c r="BF5" s="371" t="s">
        <v>29</v>
      </c>
      <c r="BG5" s="371"/>
      <c r="BH5" s="372"/>
      <c r="BI5" s="370" t="s">
        <v>30</v>
      </c>
      <c r="BJ5" s="371"/>
      <c r="BK5" s="372"/>
      <c r="BL5" s="370" t="s">
        <v>31</v>
      </c>
      <c r="BM5" s="371"/>
      <c r="BN5" s="372"/>
      <c r="BO5" s="370" t="s">
        <v>32</v>
      </c>
      <c r="BP5" s="371"/>
      <c r="BQ5" s="372"/>
      <c r="BR5" s="370" t="s">
        <v>33</v>
      </c>
      <c r="BS5" s="371"/>
      <c r="BT5" s="372"/>
      <c r="BU5" s="436"/>
      <c r="BV5" s="436"/>
      <c r="BW5" s="436"/>
      <c r="BX5" s="440"/>
      <c r="BY5" s="441"/>
      <c r="BZ5" s="442"/>
      <c r="CA5" s="446"/>
      <c r="CB5" s="447"/>
      <c r="CC5" s="448"/>
      <c r="CD5" s="431" t="s">
        <v>29</v>
      </c>
      <c r="CE5" s="431"/>
      <c r="CF5" s="432"/>
      <c r="CG5" s="452" t="s">
        <v>30</v>
      </c>
      <c r="CH5" s="431"/>
      <c r="CI5" s="432"/>
      <c r="CJ5" s="452" t="s">
        <v>31</v>
      </c>
      <c r="CK5" s="431"/>
      <c r="CL5" s="432"/>
      <c r="CM5" s="452" t="s">
        <v>32</v>
      </c>
      <c r="CN5" s="431"/>
      <c r="CO5" s="432"/>
      <c r="CP5" s="452" t="s">
        <v>33</v>
      </c>
      <c r="CQ5" s="431"/>
      <c r="CR5" s="432"/>
      <c r="CS5" s="430"/>
      <c r="CT5" s="430"/>
      <c r="CU5" s="430"/>
      <c r="CV5" s="485"/>
      <c r="CW5" s="486"/>
      <c r="CX5" s="487"/>
      <c r="CY5" s="491"/>
      <c r="CZ5" s="492"/>
      <c r="DA5" s="493"/>
      <c r="DB5" s="467" t="s">
        <v>29</v>
      </c>
      <c r="DC5" s="467"/>
      <c r="DD5" s="468"/>
      <c r="DE5" s="466" t="s">
        <v>30</v>
      </c>
      <c r="DF5" s="467"/>
      <c r="DG5" s="468"/>
      <c r="DH5" s="466" t="s">
        <v>31</v>
      </c>
      <c r="DI5" s="467"/>
      <c r="DJ5" s="468"/>
      <c r="DK5" s="466" t="s">
        <v>32</v>
      </c>
      <c r="DL5" s="467"/>
      <c r="DM5" s="468"/>
      <c r="DN5" s="466" t="s">
        <v>33</v>
      </c>
      <c r="DO5" s="467"/>
      <c r="DP5" s="468"/>
      <c r="DQ5" s="453"/>
      <c r="DR5" s="453"/>
      <c r="DS5" s="453"/>
      <c r="DT5" s="457"/>
      <c r="DU5" s="458"/>
      <c r="DV5" s="459"/>
      <c r="DW5" s="463"/>
      <c r="DX5" s="464"/>
      <c r="DY5" s="465"/>
      <c r="DZ5" s="475" t="s">
        <v>29</v>
      </c>
      <c r="EA5" s="475"/>
      <c r="EB5" s="476"/>
      <c r="EC5" s="477" t="s">
        <v>30</v>
      </c>
      <c r="ED5" s="475"/>
      <c r="EE5" s="476"/>
      <c r="EF5" s="477" t="s">
        <v>31</v>
      </c>
      <c r="EG5" s="475"/>
      <c r="EH5" s="476"/>
      <c r="EI5" s="477" t="s">
        <v>32</v>
      </c>
      <c r="EJ5" s="475"/>
      <c r="EK5" s="476"/>
      <c r="EL5" s="477" t="s">
        <v>33</v>
      </c>
      <c r="EM5" s="475"/>
      <c r="EN5" s="476"/>
      <c r="EO5" s="481"/>
      <c r="EP5" s="481"/>
      <c r="EQ5" s="481"/>
    </row>
    <row r="6" spans="1:147">
      <c r="A6" s="380"/>
      <c r="B6" s="379"/>
      <c r="C6" s="379"/>
      <c r="D6" s="21" t="s">
        <v>34</v>
      </c>
      <c r="E6" s="21" t="s">
        <v>35</v>
      </c>
      <c r="F6" s="21" t="s">
        <v>36</v>
      </c>
      <c r="G6" s="21" t="s">
        <v>34</v>
      </c>
      <c r="H6" s="21" t="s">
        <v>35</v>
      </c>
      <c r="I6" s="21" t="s">
        <v>36</v>
      </c>
      <c r="J6" s="21" t="s">
        <v>34</v>
      </c>
      <c r="K6" s="21" t="s">
        <v>35</v>
      </c>
      <c r="L6" s="21" t="s">
        <v>36</v>
      </c>
      <c r="M6" s="21" t="s">
        <v>34</v>
      </c>
      <c r="N6" s="21" t="s">
        <v>35</v>
      </c>
      <c r="O6" s="21" t="s">
        <v>36</v>
      </c>
      <c r="P6" s="21" t="s">
        <v>34</v>
      </c>
      <c r="Q6" s="21" t="s">
        <v>35</v>
      </c>
      <c r="R6" s="21" t="s">
        <v>36</v>
      </c>
      <c r="S6" s="21" t="s">
        <v>34</v>
      </c>
      <c r="T6" s="21" t="s">
        <v>35</v>
      </c>
      <c r="U6" s="21" t="s">
        <v>36</v>
      </c>
      <c r="V6" s="21" t="s">
        <v>34</v>
      </c>
      <c r="W6" s="21" t="s">
        <v>35</v>
      </c>
      <c r="X6" s="21" t="s">
        <v>36</v>
      </c>
      <c r="Y6" s="21" t="s">
        <v>34</v>
      </c>
      <c r="Z6" s="21" t="s">
        <v>35</v>
      </c>
      <c r="AA6" s="21" t="s">
        <v>36</v>
      </c>
      <c r="AB6" s="197" t="s">
        <v>34</v>
      </c>
      <c r="AC6" s="197" t="s">
        <v>35</v>
      </c>
      <c r="AD6" s="197" t="s">
        <v>36</v>
      </c>
      <c r="AE6" s="197" t="s">
        <v>34</v>
      </c>
      <c r="AF6" s="197" t="s">
        <v>35</v>
      </c>
      <c r="AG6" s="197" t="s">
        <v>36</v>
      </c>
      <c r="AH6" s="197" t="s">
        <v>34</v>
      </c>
      <c r="AI6" s="197" t="s">
        <v>35</v>
      </c>
      <c r="AJ6" s="197" t="s">
        <v>36</v>
      </c>
      <c r="AK6" s="197" t="s">
        <v>34</v>
      </c>
      <c r="AL6" s="197" t="s">
        <v>35</v>
      </c>
      <c r="AM6" s="197" t="s">
        <v>36</v>
      </c>
      <c r="AN6" s="197" t="s">
        <v>34</v>
      </c>
      <c r="AO6" s="197" t="s">
        <v>35</v>
      </c>
      <c r="AP6" s="197" t="s">
        <v>36</v>
      </c>
      <c r="AQ6" s="197" t="s">
        <v>34</v>
      </c>
      <c r="AR6" s="197" t="s">
        <v>35</v>
      </c>
      <c r="AS6" s="197" t="s">
        <v>36</v>
      </c>
      <c r="AT6" s="197" t="s">
        <v>34</v>
      </c>
      <c r="AU6" s="197" t="s">
        <v>35</v>
      </c>
      <c r="AV6" s="197" t="s">
        <v>36</v>
      </c>
      <c r="AW6" s="197" t="s">
        <v>34</v>
      </c>
      <c r="AX6" s="197" t="s">
        <v>35</v>
      </c>
      <c r="AY6" s="197" t="s">
        <v>36</v>
      </c>
      <c r="AZ6" s="199" t="s">
        <v>34</v>
      </c>
      <c r="BA6" s="199" t="s">
        <v>35</v>
      </c>
      <c r="BB6" s="199" t="s">
        <v>36</v>
      </c>
      <c r="BC6" s="199" t="s">
        <v>34</v>
      </c>
      <c r="BD6" s="199" t="s">
        <v>35</v>
      </c>
      <c r="BE6" s="199" t="s">
        <v>36</v>
      </c>
      <c r="BF6" s="199" t="s">
        <v>34</v>
      </c>
      <c r="BG6" s="199" t="s">
        <v>35</v>
      </c>
      <c r="BH6" s="199" t="s">
        <v>36</v>
      </c>
      <c r="BI6" s="199" t="s">
        <v>34</v>
      </c>
      <c r="BJ6" s="199" t="s">
        <v>35</v>
      </c>
      <c r="BK6" s="199" t="s">
        <v>36</v>
      </c>
      <c r="BL6" s="199" t="s">
        <v>34</v>
      </c>
      <c r="BM6" s="199" t="s">
        <v>35</v>
      </c>
      <c r="BN6" s="199" t="s">
        <v>36</v>
      </c>
      <c r="BO6" s="199" t="s">
        <v>34</v>
      </c>
      <c r="BP6" s="199" t="s">
        <v>35</v>
      </c>
      <c r="BQ6" s="199" t="s">
        <v>36</v>
      </c>
      <c r="BR6" s="199" t="s">
        <v>34</v>
      </c>
      <c r="BS6" s="199" t="s">
        <v>35</v>
      </c>
      <c r="BT6" s="199" t="s">
        <v>36</v>
      </c>
      <c r="BU6" s="199" t="s">
        <v>34</v>
      </c>
      <c r="BV6" s="199" t="s">
        <v>35</v>
      </c>
      <c r="BW6" s="199" t="s">
        <v>36</v>
      </c>
      <c r="BX6" s="198" t="s">
        <v>34</v>
      </c>
      <c r="BY6" s="198" t="s">
        <v>35</v>
      </c>
      <c r="BZ6" s="198" t="s">
        <v>36</v>
      </c>
      <c r="CA6" s="198" t="s">
        <v>34</v>
      </c>
      <c r="CB6" s="198" t="s">
        <v>35</v>
      </c>
      <c r="CC6" s="198" t="s">
        <v>36</v>
      </c>
      <c r="CD6" s="198" t="s">
        <v>34</v>
      </c>
      <c r="CE6" s="198" t="s">
        <v>35</v>
      </c>
      <c r="CF6" s="198" t="s">
        <v>36</v>
      </c>
      <c r="CG6" s="198" t="s">
        <v>34</v>
      </c>
      <c r="CH6" s="198" t="s">
        <v>35</v>
      </c>
      <c r="CI6" s="198" t="s">
        <v>36</v>
      </c>
      <c r="CJ6" s="198" t="s">
        <v>34</v>
      </c>
      <c r="CK6" s="198" t="s">
        <v>35</v>
      </c>
      <c r="CL6" s="198" t="s">
        <v>36</v>
      </c>
      <c r="CM6" s="198" t="s">
        <v>34</v>
      </c>
      <c r="CN6" s="198" t="s">
        <v>35</v>
      </c>
      <c r="CO6" s="198" t="s">
        <v>36</v>
      </c>
      <c r="CP6" s="198" t="s">
        <v>34</v>
      </c>
      <c r="CQ6" s="198" t="s">
        <v>35</v>
      </c>
      <c r="CR6" s="198" t="s">
        <v>36</v>
      </c>
      <c r="CS6" s="198" t="s">
        <v>34</v>
      </c>
      <c r="CT6" s="198" t="s">
        <v>35</v>
      </c>
      <c r="CU6" s="198" t="s">
        <v>36</v>
      </c>
      <c r="CV6" s="200" t="s">
        <v>34</v>
      </c>
      <c r="CW6" s="200" t="s">
        <v>35</v>
      </c>
      <c r="CX6" s="200" t="s">
        <v>36</v>
      </c>
      <c r="CY6" s="200" t="s">
        <v>34</v>
      </c>
      <c r="CZ6" s="200" t="s">
        <v>35</v>
      </c>
      <c r="DA6" s="200" t="s">
        <v>36</v>
      </c>
      <c r="DB6" s="200" t="s">
        <v>34</v>
      </c>
      <c r="DC6" s="200" t="s">
        <v>35</v>
      </c>
      <c r="DD6" s="200" t="s">
        <v>36</v>
      </c>
      <c r="DE6" s="200" t="s">
        <v>34</v>
      </c>
      <c r="DF6" s="200" t="s">
        <v>35</v>
      </c>
      <c r="DG6" s="200" t="s">
        <v>36</v>
      </c>
      <c r="DH6" s="200" t="s">
        <v>34</v>
      </c>
      <c r="DI6" s="200" t="s">
        <v>35</v>
      </c>
      <c r="DJ6" s="200" t="s">
        <v>36</v>
      </c>
      <c r="DK6" s="200" t="s">
        <v>34</v>
      </c>
      <c r="DL6" s="200" t="s">
        <v>35</v>
      </c>
      <c r="DM6" s="200" t="s">
        <v>36</v>
      </c>
      <c r="DN6" s="200" t="s">
        <v>34</v>
      </c>
      <c r="DO6" s="200" t="s">
        <v>35</v>
      </c>
      <c r="DP6" s="200" t="s">
        <v>36</v>
      </c>
      <c r="DQ6" s="200" t="s">
        <v>34</v>
      </c>
      <c r="DR6" s="200" t="s">
        <v>35</v>
      </c>
      <c r="DS6" s="200" t="s">
        <v>36</v>
      </c>
      <c r="DT6" s="202" t="s">
        <v>34</v>
      </c>
      <c r="DU6" s="202" t="s">
        <v>35</v>
      </c>
      <c r="DV6" s="202" t="s">
        <v>36</v>
      </c>
      <c r="DW6" s="202" t="s">
        <v>34</v>
      </c>
      <c r="DX6" s="202" t="s">
        <v>35</v>
      </c>
      <c r="DY6" s="202" t="s">
        <v>36</v>
      </c>
      <c r="DZ6" s="202" t="s">
        <v>34</v>
      </c>
      <c r="EA6" s="202" t="s">
        <v>35</v>
      </c>
      <c r="EB6" s="202" t="s">
        <v>36</v>
      </c>
      <c r="EC6" s="202" t="s">
        <v>34</v>
      </c>
      <c r="ED6" s="202" t="s">
        <v>35</v>
      </c>
      <c r="EE6" s="202" t="s">
        <v>36</v>
      </c>
      <c r="EF6" s="202" t="s">
        <v>34</v>
      </c>
      <c r="EG6" s="202" t="s">
        <v>35</v>
      </c>
      <c r="EH6" s="202" t="s">
        <v>36</v>
      </c>
      <c r="EI6" s="202" t="s">
        <v>34</v>
      </c>
      <c r="EJ6" s="202" t="s">
        <v>35</v>
      </c>
      <c r="EK6" s="202" t="s">
        <v>36</v>
      </c>
      <c r="EL6" s="202" t="s">
        <v>34</v>
      </c>
      <c r="EM6" s="202" t="s">
        <v>35</v>
      </c>
      <c r="EN6" s="202" t="s">
        <v>36</v>
      </c>
      <c r="EO6" s="202" t="s">
        <v>34</v>
      </c>
      <c r="EP6" s="202" t="s">
        <v>35</v>
      </c>
      <c r="EQ6" s="202" t="s">
        <v>36</v>
      </c>
    </row>
    <row r="7" spans="1:147">
      <c r="A7" s="126">
        <v>1</v>
      </c>
      <c r="B7" s="472" t="s">
        <v>314</v>
      </c>
      <c r="C7" s="473"/>
      <c r="D7" s="33">
        <v>0</v>
      </c>
      <c r="E7" s="33">
        <v>0</v>
      </c>
      <c r="F7" s="33">
        <v>0</v>
      </c>
      <c r="G7" s="33">
        <v>5</v>
      </c>
      <c r="H7" s="33">
        <v>91</v>
      </c>
      <c r="I7" s="33">
        <v>104</v>
      </c>
      <c r="J7" s="33">
        <v>7</v>
      </c>
      <c r="K7" s="33">
        <v>159</v>
      </c>
      <c r="L7" s="33">
        <v>170</v>
      </c>
      <c r="M7" s="33">
        <v>6</v>
      </c>
      <c r="N7" s="33">
        <v>148</v>
      </c>
      <c r="O7" s="33">
        <v>163</v>
      </c>
      <c r="P7" s="33">
        <v>7</v>
      </c>
      <c r="Q7" s="33">
        <v>173</v>
      </c>
      <c r="R7" s="33">
        <v>184</v>
      </c>
      <c r="S7" s="33">
        <v>6</v>
      </c>
      <c r="T7" s="33">
        <v>150</v>
      </c>
      <c r="U7" s="33">
        <v>163</v>
      </c>
      <c r="V7" s="33">
        <v>7</v>
      </c>
      <c r="W7" s="33">
        <v>116</v>
      </c>
      <c r="X7" s="33">
        <v>140</v>
      </c>
      <c r="Y7" s="23">
        <f>SUM(D7,G7,J7,M7,P7,S7,V7,)</f>
        <v>38</v>
      </c>
      <c r="Z7" s="23">
        <f>SUM(E7,H7,K7,N7,Q7,T7,W7,)</f>
        <v>837</v>
      </c>
      <c r="AA7" s="23">
        <f>SUM(F7,I7,L7,O7,R7,U7,X7,)</f>
        <v>924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  <c r="AT7" s="33">
        <v>0</v>
      </c>
      <c r="AU7" s="33">
        <v>0</v>
      </c>
      <c r="AV7" s="33">
        <v>0</v>
      </c>
      <c r="AW7" s="24">
        <f>SUM(AB7,AE7,AH7,AK7,AN7,AQ7,AT7,)</f>
        <v>0</v>
      </c>
      <c r="AX7" s="24">
        <f>SUM(AC7,AF7,AI7,AL7,AO7,AR7,AU7,)</f>
        <v>0</v>
      </c>
      <c r="AY7" s="24">
        <f>SUM(AD7,AG7,AJ7,AM7,AP7,AS7,AV7,)</f>
        <v>0</v>
      </c>
      <c r="AZ7" s="33">
        <v>0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  <c r="BF7" s="33">
        <v>0</v>
      </c>
      <c r="BG7" s="33">
        <v>0</v>
      </c>
      <c r="BH7" s="33">
        <v>0</v>
      </c>
      <c r="BI7" s="33">
        <v>0</v>
      </c>
      <c r="BJ7" s="33">
        <v>0</v>
      </c>
      <c r="BK7" s="33">
        <v>0</v>
      </c>
      <c r="BL7" s="33">
        <v>0</v>
      </c>
      <c r="BM7" s="33">
        <v>0</v>
      </c>
      <c r="BN7" s="33">
        <v>0</v>
      </c>
      <c r="BO7" s="33">
        <v>0</v>
      </c>
      <c r="BP7" s="33">
        <v>0</v>
      </c>
      <c r="BQ7" s="33">
        <v>0</v>
      </c>
      <c r="BR7" s="33">
        <v>4</v>
      </c>
      <c r="BS7" s="33">
        <v>104</v>
      </c>
      <c r="BT7" s="33">
        <v>113</v>
      </c>
      <c r="BU7" s="25">
        <f>SUM(AZ7,BC7,BF7,BI7,BL7,BO7,BR7,)</f>
        <v>4</v>
      </c>
      <c r="BV7" s="25">
        <f>SUM(BA7,BD7,BG7,BJ7,BM7,BP7,BS7,)</f>
        <v>104</v>
      </c>
      <c r="BW7" s="25">
        <f>SUM(BB7,BE7,BH7,BK7,BN7,BQ7,BT7,)</f>
        <v>113</v>
      </c>
      <c r="BX7" s="33">
        <v>0</v>
      </c>
      <c r="BY7" s="33">
        <v>0</v>
      </c>
      <c r="BZ7" s="33">
        <v>0</v>
      </c>
      <c r="CA7" s="33">
        <v>0</v>
      </c>
      <c r="CB7" s="33">
        <v>0</v>
      </c>
      <c r="CC7" s="33">
        <v>0</v>
      </c>
      <c r="CD7" s="33">
        <v>0</v>
      </c>
      <c r="CE7" s="33">
        <v>0</v>
      </c>
      <c r="CF7" s="33">
        <v>0</v>
      </c>
      <c r="CG7" s="33">
        <v>0</v>
      </c>
      <c r="CH7" s="33">
        <v>0</v>
      </c>
      <c r="CI7" s="33">
        <v>0</v>
      </c>
      <c r="CJ7" s="33">
        <v>0</v>
      </c>
      <c r="CK7" s="33">
        <v>0</v>
      </c>
      <c r="CL7" s="33">
        <v>0</v>
      </c>
      <c r="CM7" s="33">
        <v>0</v>
      </c>
      <c r="CN7" s="33">
        <v>0</v>
      </c>
      <c r="CO7" s="33">
        <v>0</v>
      </c>
      <c r="CP7" s="33">
        <v>0</v>
      </c>
      <c r="CQ7" s="33">
        <v>0</v>
      </c>
      <c r="CR7" s="33">
        <v>0</v>
      </c>
      <c r="CS7" s="26">
        <f>SUM(BX7,CA7,CD7,CG7,CJ7,CM7,CP7,)</f>
        <v>0</v>
      </c>
      <c r="CT7" s="26">
        <f>SUM(BY7,CB7,CE7,CH7,CK7,CN7,CQ7,)</f>
        <v>0</v>
      </c>
      <c r="CU7" s="26">
        <f>SUM(BZ7,CC7,CF7,CI7,CL7,CO7,CR7,)</f>
        <v>0</v>
      </c>
      <c r="CV7" s="33">
        <v>0</v>
      </c>
      <c r="CW7" s="33">
        <v>0</v>
      </c>
      <c r="CX7" s="33">
        <v>0</v>
      </c>
      <c r="CY7" s="33">
        <v>0</v>
      </c>
      <c r="CZ7" s="33">
        <v>0</v>
      </c>
      <c r="DA7" s="33">
        <v>0</v>
      </c>
      <c r="DB7" s="33">
        <v>0</v>
      </c>
      <c r="DC7" s="33">
        <v>0</v>
      </c>
      <c r="DD7" s="33">
        <v>0</v>
      </c>
      <c r="DE7" s="33">
        <v>0</v>
      </c>
      <c r="DF7" s="33">
        <v>0</v>
      </c>
      <c r="DG7" s="33">
        <v>0</v>
      </c>
      <c r="DH7" s="33">
        <v>0</v>
      </c>
      <c r="DI7" s="33">
        <v>0</v>
      </c>
      <c r="DJ7" s="33">
        <v>0</v>
      </c>
      <c r="DK7" s="33">
        <v>0</v>
      </c>
      <c r="DL7" s="33">
        <v>0</v>
      </c>
      <c r="DM7" s="33">
        <v>0</v>
      </c>
      <c r="DN7" s="33">
        <v>0</v>
      </c>
      <c r="DO7" s="33">
        <v>0</v>
      </c>
      <c r="DP7" s="33">
        <v>0</v>
      </c>
      <c r="DQ7" s="27">
        <f>SUM(CV7,CY7,DB7,DE7,DH7,DK7,DN7,)</f>
        <v>0</v>
      </c>
      <c r="DR7" s="27">
        <f>SUM(CW7,CZ7,DC7,DF7,DI7,DL7,DO7,)</f>
        <v>0</v>
      </c>
      <c r="DS7" s="27">
        <f>SUM(CX7,DA7,DD7,DG7,DJ7,DM7,DP7,)</f>
        <v>0</v>
      </c>
      <c r="DT7" s="28">
        <f t="shared" ref="DT7:EN7" si="0">SUM(D7,AB7,AZ7,BX7,CV7,)</f>
        <v>0</v>
      </c>
      <c r="DU7" s="28">
        <f t="shared" si="0"/>
        <v>0</v>
      </c>
      <c r="DV7" s="28">
        <f t="shared" si="0"/>
        <v>0</v>
      </c>
      <c r="DW7" s="28">
        <f t="shared" si="0"/>
        <v>5</v>
      </c>
      <c r="DX7" s="28">
        <f t="shared" si="0"/>
        <v>91</v>
      </c>
      <c r="DY7" s="28">
        <f t="shared" si="0"/>
        <v>104</v>
      </c>
      <c r="DZ7" s="28">
        <f t="shared" si="0"/>
        <v>7</v>
      </c>
      <c r="EA7" s="28">
        <f t="shared" si="0"/>
        <v>159</v>
      </c>
      <c r="EB7" s="28">
        <f t="shared" si="0"/>
        <v>170</v>
      </c>
      <c r="EC7" s="28">
        <f t="shared" si="0"/>
        <v>6</v>
      </c>
      <c r="ED7" s="28">
        <f t="shared" si="0"/>
        <v>148</v>
      </c>
      <c r="EE7" s="28">
        <f t="shared" si="0"/>
        <v>163</v>
      </c>
      <c r="EF7" s="28">
        <f t="shared" si="0"/>
        <v>7</v>
      </c>
      <c r="EG7" s="28">
        <f t="shared" si="0"/>
        <v>173</v>
      </c>
      <c r="EH7" s="28">
        <f t="shared" si="0"/>
        <v>184</v>
      </c>
      <c r="EI7" s="28">
        <f t="shared" si="0"/>
        <v>6</v>
      </c>
      <c r="EJ7" s="28">
        <f t="shared" si="0"/>
        <v>150</v>
      </c>
      <c r="EK7" s="28">
        <f t="shared" si="0"/>
        <v>163</v>
      </c>
      <c r="EL7" s="28">
        <f t="shared" si="0"/>
        <v>11</v>
      </c>
      <c r="EM7" s="28">
        <f t="shared" si="0"/>
        <v>220</v>
      </c>
      <c r="EN7" s="28">
        <f t="shared" si="0"/>
        <v>253</v>
      </c>
      <c r="EO7" s="29">
        <f>SUM(DT7,DW7,DZ7,EC7,EF7,EI7,EL7,)</f>
        <v>42</v>
      </c>
      <c r="EP7" s="29">
        <f>SUM(DU7,DX7,EA7,ED7,EG7,EJ7,EM7,)</f>
        <v>941</v>
      </c>
      <c r="EQ7" s="29">
        <f>SUM(DV7,DY7,EB7,EE7,EH7,EK7,EN7,)</f>
        <v>1037</v>
      </c>
    </row>
    <row r="8" spans="1:147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20"/>
      <c r="AA8" s="20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20"/>
      <c r="AX8" s="20"/>
      <c r="AY8" s="20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20"/>
      <c r="BW8" s="20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0"/>
      <c r="CT8" s="20"/>
      <c r="CU8" s="20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</row>
    <row r="9" spans="1:147" ht="18.75">
      <c r="A9" s="31" t="s">
        <v>37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</row>
    <row r="11" spans="1:147" ht="63" customHeight="1">
      <c r="A11" s="340" t="s">
        <v>325</v>
      </c>
      <c r="B11" s="340"/>
      <c r="C11" s="340"/>
      <c r="D11" s="340"/>
      <c r="E11" s="325"/>
      <c r="F11" s="341" t="s">
        <v>326</v>
      </c>
      <c r="G11" s="341"/>
      <c r="H11" s="326"/>
      <c r="I11" s="339" t="s">
        <v>329</v>
      </c>
      <c r="J11" s="339"/>
      <c r="K11" s="339"/>
      <c r="L11" s="339"/>
      <c r="M11" s="33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147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147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</sheetData>
  <sheetProtection password="E01D" sheet="1" objects="1" scenarios="1"/>
  <mergeCells count="67">
    <mergeCell ref="B7:C7"/>
    <mergeCell ref="A1:EQ1"/>
    <mergeCell ref="DZ5:EB5"/>
    <mergeCell ref="EC5:EE5"/>
    <mergeCell ref="EF5:EH5"/>
    <mergeCell ref="EI5:EK5"/>
    <mergeCell ref="EL5:EN5"/>
    <mergeCell ref="DB5:DD5"/>
    <mergeCell ref="DE5:DG5"/>
    <mergeCell ref="DZ4:EN4"/>
    <mergeCell ref="EO4:EQ5"/>
    <mergeCell ref="V5:X5"/>
    <mergeCell ref="Y5:AA5"/>
    <mergeCell ref="AH5:AJ5"/>
    <mergeCell ref="CV4:CX5"/>
    <mergeCell ref="CY4:DA5"/>
    <mergeCell ref="DQ4:DS5"/>
    <mergeCell ref="DT4:DV5"/>
    <mergeCell ref="DW4:DY5"/>
    <mergeCell ref="DH5:DJ5"/>
    <mergeCell ref="DK5:DM5"/>
    <mergeCell ref="DN5:DP5"/>
    <mergeCell ref="DB4:DP4"/>
    <mergeCell ref="CD5:CF5"/>
    <mergeCell ref="BF4:BT4"/>
    <mergeCell ref="BU4:BW5"/>
    <mergeCell ref="BX4:BZ5"/>
    <mergeCell ref="CA4:CC5"/>
    <mergeCell ref="CD4:CR4"/>
    <mergeCell ref="BI5:BK5"/>
    <mergeCell ref="BF5:BH5"/>
    <mergeCell ref="CG5:CI5"/>
    <mergeCell ref="CJ5:CL5"/>
    <mergeCell ref="CM5:CO5"/>
    <mergeCell ref="CP5:CR5"/>
    <mergeCell ref="BX3:CU3"/>
    <mergeCell ref="D3:AA3"/>
    <mergeCell ref="DT3:EQ3"/>
    <mergeCell ref="D4:F5"/>
    <mergeCell ref="G4:I5"/>
    <mergeCell ref="J4:X4"/>
    <mergeCell ref="AB4:AD5"/>
    <mergeCell ref="AE4:AG5"/>
    <mergeCell ref="AH4:AV4"/>
    <mergeCell ref="AW4:AY5"/>
    <mergeCell ref="AZ4:BB5"/>
    <mergeCell ref="BC4:BE5"/>
    <mergeCell ref="CV3:DS3"/>
    <mergeCell ref="CS4:CU5"/>
    <mergeCell ref="BL5:BN5"/>
    <mergeCell ref="BO5:BQ5"/>
    <mergeCell ref="A11:D11"/>
    <mergeCell ref="F11:G11"/>
    <mergeCell ref="I11:M11"/>
    <mergeCell ref="AB3:AY3"/>
    <mergeCell ref="AZ3:BW3"/>
    <mergeCell ref="BR5:BT5"/>
    <mergeCell ref="J5:L5"/>
    <mergeCell ref="M5:O5"/>
    <mergeCell ref="P5:R5"/>
    <mergeCell ref="S5:U5"/>
    <mergeCell ref="AK5:AM5"/>
    <mergeCell ref="AN5:AP5"/>
    <mergeCell ref="AQ5:AS5"/>
    <mergeCell ref="AT5:AV5"/>
    <mergeCell ref="B3:C6"/>
    <mergeCell ref="A3:A6"/>
  </mergeCells>
  <pageMargins left="0.7" right="0.7" top="0.75" bottom="0.75" header="0.3" footer="0.3"/>
  <pageSetup paperSize="9" scale="1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Q14"/>
  <sheetViews>
    <sheetView zoomScaleNormal="100" zoomScaleSheetLayoutView="100" workbookViewId="0">
      <selection activeCell="L19" sqref="L19"/>
    </sheetView>
  </sheetViews>
  <sheetFormatPr defaultRowHeight="15"/>
  <cols>
    <col min="3" max="3" width="16" customWidth="1"/>
    <col min="28" max="30" width="9.140625" customWidth="1"/>
  </cols>
  <sheetData>
    <row r="1" spans="1:69" ht="18.75">
      <c r="A1" s="31" t="s">
        <v>234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8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</row>
    <row r="2" spans="1:69" ht="18.75">
      <c r="A2" s="3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8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</row>
    <row r="3" spans="1:69" ht="15.75" customHeight="1">
      <c r="A3" s="715" t="s">
        <v>82</v>
      </c>
      <c r="B3" s="716" t="s">
        <v>38</v>
      </c>
      <c r="C3" s="716"/>
      <c r="D3" s="613" t="s">
        <v>235</v>
      </c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 t="s">
        <v>237</v>
      </c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  <c r="AU3" s="613"/>
      <c r="AV3" s="613"/>
      <c r="AW3" s="613"/>
      <c r="AX3" s="613"/>
      <c r="AY3" s="613"/>
      <c r="AZ3" s="613"/>
      <c r="BA3" s="613"/>
      <c r="BB3" s="613"/>
      <c r="BC3" s="613"/>
      <c r="BD3" s="613"/>
      <c r="BE3" s="613"/>
      <c r="BF3" s="613"/>
      <c r="BG3" s="613"/>
      <c r="BH3" s="613"/>
      <c r="BI3" s="613"/>
      <c r="BJ3" s="613"/>
      <c r="BK3" s="613"/>
      <c r="BL3" s="806" t="s">
        <v>58</v>
      </c>
      <c r="BM3" s="806"/>
      <c r="BN3" s="806"/>
      <c r="BO3" s="797" t="s">
        <v>238</v>
      </c>
      <c r="BP3" s="798"/>
      <c r="BQ3" s="799"/>
    </row>
    <row r="4" spans="1:69" ht="15" customHeight="1">
      <c r="A4" s="715"/>
      <c r="B4" s="716"/>
      <c r="C4" s="716"/>
      <c r="D4" s="805" t="s">
        <v>220</v>
      </c>
      <c r="E4" s="805"/>
      <c r="F4" s="805"/>
      <c r="G4" s="804" t="s">
        <v>231</v>
      </c>
      <c r="H4" s="804"/>
      <c r="I4" s="804"/>
      <c r="J4" s="804" t="s">
        <v>222</v>
      </c>
      <c r="K4" s="804"/>
      <c r="L4" s="804"/>
      <c r="M4" s="804" t="s">
        <v>223</v>
      </c>
      <c r="N4" s="804"/>
      <c r="O4" s="804"/>
      <c r="P4" s="804" t="s">
        <v>224</v>
      </c>
      <c r="Q4" s="804"/>
      <c r="R4" s="804"/>
      <c r="S4" s="804" t="s">
        <v>225</v>
      </c>
      <c r="T4" s="804"/>
      <c r="U4" s="804"/>
      <c r="V4" s="804" t="s">
        <v>226</v>
      </c>
      <c r="W4" s="804"/>
      <c r="X4" s="804"/>
      <c r="Y4" s="804" t="s">
        <v>28</v>
      </c>
      <c r="Z4" s="804"/>
      <c r="AA4" s="804"/>
      <c r="AB4" s="385" t="s">
        <v>236</v>
      </c>
      <c r="AC4" s="385"/>
      <c r="AD4" s="385"/>
      <c r="AE4" s="807" t="s">
        <v>232</v>
      </c>
      <c r="AF4" s="807"/>
      <c r="AG4" s="807"/>
      <c r="AH4" s="805" t="s">
        <v>220</v>
      </c>
      <c r="AI4" s="805"/>
      <c r="AJ4" s="805"/>
      <c r="AK4" s="804" t="s">
        <v>231</v>
      </c>
      <c r="AL4" s="804"/>
      <c r="AM4" s="804"/>
      <c r="AN4" s="804" t="s">
        <v>222</v>
      </c>
      <c r="AO4" s="804"/>
      <c r="AP4" s="804"/>
      <c r="AQ4" s="804" t="s">
        <v>223</v>
      </c>
      <c r="AR4" s="804"/>
      <c r="AS4" s="804"/>
      <c r="AT4" s="804" t="s">
        <v>224</v>
      </c>
      <c r="AU4" s="804"/>
      <c r="AV4" s="804"/>
      <c r="AW4" s="804" t="s">
        <v>225</v>
      </c>
      <c r="AX4" s="804"/>
      <c r="AY4" s="804"/>
      <c r="AZ4" s="804" t="s">
        <v>226</v>
      </c>
      <c r="BA4" s="804"/>
      <c r="BB4" s="804"/>
      <c r="BC4" s="804" t="s">
        <v>28</v>
      </c>
      <c r="BD4" s="804"/>
      <c r="BE4" s="804"/>
      <c r="BF4" s="385" t="s">
        <v>239</v>
      </c>
      <c r="BG4" s="385"/>
      <c r="BH4" s="385"/>
      <c r="BI4" s="690" t="s">
        <v>233</v>
      </c>
      <c r="BJ4" s="690"/>
      <c r="BK4" s="690"/>
      <c r="BL4" s="806"/>
      <c r="BM4" s="806"/>
      <c r="BN4" s="806"/>
      <c r="BO4" s="800"/>
      <c r="BP4" s="801"/>
      <c r="BQ4" s="802"/>
    </row>
    <row r="5" spans="1:69">
      <c r="A5" s="715"/>
      <c r="B5" s="716"/>
      <c r="C5" s="716"/>
      <c r="D5" s="239" t="s">
        <v>28</v>
      </c>
      <c r="E5" s="316" t="s">
        <v>0</v>
      </c>
      <c r="F5" s="239" t="s">
        <v>1</v>
      </c>
      <c r="G5" s="250" t="s">
        <v>28</v>
      </c>
      <c r="H5" s="250" t="s">
        <v>0</v>
      </c>
      <c r="I5" s="250" t="s">
        <v>1</v>
      </c>
      <c r="J5" s="240" t="s">
        <v>28</v>
      </c>
      <c r="K5" s="240" t="s">
        <v>0</v>
      </c>
      <c r="L5" s="240" t="s">
        <v>1</v>
      </c>
      <c r="M5" s="209" t="s">
        <v>28</v>
      </c>
      <c r="N5" s="209" t="s">
        <v>0</v>
      </c>
      <c r="O5" s="209" t="s">
        <v>1</v>
      </c>
      <c r="P5" s="21" t="s">
        <v>28</v>
      </c>
      <c r="Q5" s="21" t="s">
        <v>0</v>
      </c>
      <c r="R5" s="21" t="s">
        <v>1</v>
      </c>
      <c r="S5" s="200" t="s">
        <v>28</v>
      </c>
      <c r="T5" s="200" t="s">
        <v>0</v>
      </c>
      <c r="U5" s="200" t="s">
        <v>1</v>
      </c>
      <c r="V5" s="308" t="s">
        <v>28</v>
      </c>
      <c r="W5" s="308" t="s">
        <v>0</v>
      </c>
      <c r="X5" s="308" t="s">
        <v>1</v>
      </c>
      <c r="Y5" s="309" t="s">
        <v>28</v>
      </c>
      <c r="Z5" s="309" t="s">
        <v>0</v>
      </c>
      <c r="AA5" s="309" t="s">
        <v>1</v>
      </c>
      <c r="AB5" s="202" t="s">
        <v>28</v>
      </c>
      <c r="AC5" s="202" t="s">
        <v>0</v>
      </c>
      <c r="AD5" s="202" t="s">
        <v>1</v>
      </c>
      <c r="AE5" s="238" t="s">
        <v>28</v>
      </c>
      <c r="AF5" s="238" t="s">
        <v>0</v>
      </c>
      <c r="AG5" s="238" t="s">
        <v>1</v>
      </c>
      <c r="AH5" s="239" t="s">
        <v>28</v>
      </c>
      <c r="AI5" s="239" t="s">
        <v>0</v>
      </c>
      <c r="AJ5" s="239" t="s">
        <v>1</v>
      </c>
      <c r="AK5" s="250" t="s">
        <v>28</v>
      </c>
      <c r="AL5" s="250" t="s">
        <v>0</v>
      </c>
      <c r="AM5" s="250" t="s">
        <v>1</v>
      </c>
      <c r="AN5" s="240" t="s">
        <v>28</v>
      </c>
      <c r="AO5" s="240" t="s">
        <v>0</v>
      </c>
      <c r="AP5" s="240" t="s">
        <v>1</v>
      </c>
      <c r="AQ5" s="209" t="s">
        <v>28</v>
      </c>
      <c r="AR5" s="209" t="s">
        <v>0</v>
      </c>
      <c r="AS5" s="209" t="s">
        <v>1</v>
      </c>
      <c r="AT5" s="21" t="s">
        <v>28</v>
      </c>
      <c r="AU5" s="21" t="s">
        <v>0</v>
      </c>
      <c r="AV5" s="21" t="s">
        <v>1</v>
      </c>
      <c r="AW5" s="200" t="s">
        <v>28</v>
      </c>
      <c r="AX5" s="200" t="s">
        <v>0</v>
      </c>
      <c r="AY5" s="200" t="s">
        <v>1</v>
      </c>
      <c r="AZ5" s="308" t="s">
        <v>28</v>
      </c>
      <c r="BA5" s="308" t="s">
        <v>0</v>
      </c>
      <c r="BB5" s="308" t="s">
        <v>1</v>
      </c>
      <c r="BC5" s="309" t="s">
        <v>28</v>
      </c>
      <c r="BD5" s="309" t="s">
        <v>0</v>
      </c>
      <c r="BE5" s="309" t="s">
        <v>1</v>
      </c>
      <c r="BF5" s="202" t="s">
        <v>28</v>
      </c>
      <c r="BG5" s="202" t="s">
        <v>0</v>
      </c>
      <c r="BH5" s="202" t="s">
        <v>1</v>
      </c>
      <c r="BI5" s="238" t="s">
        <v>28</v>
      </c>
      <c r="BJ5" s="238" t="s">
        <v>0</v>
      </c>
      <c r="BK5" s="238" t="s">
        <v>1</v>
      </c>
      <c r="BL5" s="309" t="s">
        <v>28</v>
      </c>
      <c r="BM5" s="309" t="s">
        <v>0</v>
      </c>
      <c r="BN5" s="309" t="s">
        <v>1</v>
      </c>
      <c r="BO5" s="202" t="s">
        <v>28</v>
      </c>
      <c r="BP5" s="202" t="s">
        <v>0</v>
      </c>
      <c r="BQ5" s="202" t="s">
        <v>1</v>
      </c>
    </row>
    <row r="6" spans="1:69">
      <c r="A6" s="304">
        <v>1</v>
      </c>
      <c r="B6" s="803" t="s">
        <v>314</v>
      </c>
      <c r="C6" s="803"/>
      <c r="D6" s="251">
        <f>SUM(E6:F6)</f>
        <v>0</v>
      </c>
      <c r="E6" s="33">
        <v>0</v>
      </c>
      <c r="F6" s="33">
        <v>0</v>
      </c>
      <c r="G6" s="257">
        <f>SUM(H6:I6)</f>
        <v>17</v>
      </c>
      <c r="H6" s="290">
        <v>16</v>
      </c>
      <c r="I6" s="290">
        <v>1</v>
      </c>
      <c r="J6" s="310">
        <f>SUM(K6:L6)</f>
        <v>174</v>
      </c>
      <c r="K6" s="33">
        <v>127</v>
      </c>
      <c r="L6" s="33">
        <v>47</v>
      </c>
      <c r="M6" s="253">
        <f>SUM(N6:O6)</f>
        <v>221</v>
      </c>
      <c r="N6" s="33">
        <v>157</v>
      </c>
      <c r="O6" s="33">
        <v>64</v>
      </c>
      <c r="P6" s="212">
        <f>SUM(Q6:R6)</f>
        <v>220</v>
      </c>
      <c r="Q6" s="33">
        <v>148</v>
      </c>
      <c r="R6" s="33">
        <v>72</v>
      </c>
      <c r="S6" s="254">
        <f>SUM(T6:U6)</f>
        <v>238</v>
      </c>
      <c r="T6" s="33">
        <v>168</v>
      </c>
      <c r="U6" s="33">
        <v>70</v>
      </c>
      <c r="V6" s="311">
        <f>SUM(W6:X6)</f>
        <v>179</v>
      </c>
      <c r="W6" s="36">
        <v>121</v>
      </c>
      <c r="X6" s="36">
        <v>58</v>
      </c>
      <c r="Y6" s="312">
        <f>SUM(Z6:AA6)</f>
        <v>1049</v>
      </c>
      <c r="Z6" s="312">
        <f>SUM(E6,H6,K6,N6,Q6,T6,W6)</f>
        <v>737</v>
      </c>
      <c r="AA6" s="312">
        <f>SUM(F6,I6,L6,O6,R6,U6,X6,)</f>
        <v>312</v>
      </c>
      <c r="AB6" s="313">
        <f>'№2. итоговое кол-во организаций'!J3+'№2. итоговое кол-во организаций'!K3+'№2. итоговое кол-во организаций'!J24+'№2. итоговое кол-во организаций'!K24+'№2. итоговое кол-во организаций'!J27+'№2. итоговое кол-во организаций'!K27</f>
        <v>1049</v>
      </c>
      <c r="AC6" s="313">
        <f>'№2. итоговое кол-во организаций'!J4+'№2. итоговое кол-во организаций'!K4+'№2. итоговое кол-во организаций'!J25+'№2. итоговое кол-во организаций'!K25+'№2. итоговое кол-во организаций'!J28+'№2. итоговое кол-во организаций'!K28</f>
        <v>737</v>
      </c>
      <c r="AD6" s="313">
        <f>'№2. итоговое кол-во организаций'!J5+'№2. итоговое кол-во организаций'!K5+'№2. итоговое кол-во организаций'!J26+'№2. итоговое кол-во организаций'!K26+'№2. итоговое кол-во организаций'!J29+'№2. итоговое кол-во организаций'!K29</f>
        <v>312</v>
      </c>
      <c r="AE6" s="314">
        <f>SUM(AF6:AG6)</f>
        <v>2</v>
      </c>
      <c r="AF6" s="317">
        <v>1</v>
      </c>
      <c r="AG6" s="317">
        <v>1</v>
      </c>
      <c r="AH6" s="251">
        <f>SUM(AI6:AJ6)</f>
        <v>0</v>
      </c>
      <c r="AI6" s="305">
        <v>0</v>
      </c>
      <c r="AJ6" s="305">
        <v>0</v>
      </c>
      <c r="AK6" s="257">
        <f>SUM(AL6:AM6)</f>
        <v>0</v>
      </c>
      <c r="AL6" s="306">
        <v>0</v>
      </c>
      <c r="AM6" s="306">
        <v>0</v>
      </c>
      <c r="AN6" s="310">
        <f>SUM(AO6:AP6)</f>
        <v>0</v>
      </c>
      <c r="AO6" s="305">
        <v>0</v>
      </c>
      <c r="AP6" s="305">
        <v>0</v>
      </c>
      <c r="AQ6" s="253">
        <f>SUM(AR6:AS6)</f>
        <v>0</v>
      </c>
      <c r="AR6" s="305">
        <v>0</v>
      </c>
      <c r="AS6" s="305">
        <v>0</v>
      </c>
      <c r="AT6" s="212">
        <f>SUM(AU6:AV6)</f>
        <v>0</v>
      </c>
      <c r="AU6" s="305">
        <v>0</v>
      </c>
      <c r="AV6" s="305">
        <v>0</v>
      </c>
      <c r="AW6" s="254">
        <f>SUM(AX6:AY6)</f>
        <v>0</v>
      </c>
      <c r="AX6" s="305">
        <v>0</v>
      </c>
      <c r="AY6" s="305">
        <v>0</v>
      </c>
      <c r="AZ6" s="311">
        <f>SUM(BA6:BB6)</f>
        <v>0</v>
      </c>
      <c r="BA6" s="317">
        <v>0</v>
      </c>
      <c r="BB6" s="317">
        <v>0</v>
      </c>
      <c r="BC6" s="312">
        <f>SUM(BD6:BE6)</f>
        <v>0</v>
      </c>
      <c r="BD6" s="312">
        <f>SUM(AI6,AL6,AO6,AR6,AU6,AX6,BA6,)</f>
        <v>0</v>
      </c>
      <c r="BE6" s="312">
        <f>SUM(AJ6,AM6,AP6,AS6,AV6,AY6,BB6,)</f>
        <v>0</v>
      </c>
      <c r="BF6" s="313">
        <f>'№2. итоговое кол-во организаций'!J6+'№2. итоговое кол-во организаций'!K6+'№2. итоговое кол-во организаций'!J33+'№2. итоговое кол-во организаций'!K33</f>
        <v>0</v>
      </c>
      <c r="BG6" s="313">
        <f>'№2. итоговое кол-во организаций'!J7+'№2. итоговое кол-во организаций'!K7+'№2. итоговое кол-во организаций'!J34+'№2. итоговое кол-во организаций'!K34</f>
        <v>0</v>
      </c>
      <c r="BH6" s="313">
        <f>'№2. итоговое кол-во организаций'!J8+'№2. итоговое кол-во организаций'!K8+'№2. итоговое кол-во организаций'!J35+'№2. итоговое кол-во организаций'!K35</f>
        <v>0</v>
      </c>
      <c r="BI6" s="314">
        <f>SUM(BJ6:BK6)</f>
        <v>0</v>
      </c>
      <c r="BJ6" s="317">
        <v>0</v>
      </c>
      <c r="BK6" s="317">
        <v>0</v>
      </c>
      <c r="BL6" s="312">
        <f>SUM(BM6:BN6)</f>
        <v>1049</v>
      </c>
      <c r="BM6" s="312">
        <f>SUM(Z6,BD6,)</f>
        <v>737</v>
      </c>
      <c r="BN6" s="312">
        <f>SUM(AA6,BE6,)</f>
        <v>312</v>
      </c>
      <c r="BO6" s="313">
        <f>'№2. итоговое кол-во организаций'!J36+'№2. итоговое кол-во организаций'!K36</f>
        <v>1049</v>
      </c>
      <c r="BP6" s="313">
        <f>'№2. итоговое кол-во организаций'!J37+'№2. итоговое кол-во организаций'!K37</f>
        <v>737</v>
      </c>
      <c r="BQ6" s="313">
        <f>'№2. итоговое кол-во организаций'!J38+'№2. итоговое кол-во организаций'!K38</f>
        <v>312</v>
      </c>
    </row>
    <row r="7" spans="1:69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</row>
    <row r="8" spans="1:69" ht="46.5" customHeight="1">
      <c r="A8" s="340" t="s">
        <v>325</v>
      </c>
      <c r="B8" s="340"/>
      <c r="C8" s="340"/>
      <c r="D8" s="326" t="s">
        <v>326</v>
      </c>
      <c r="E8" s="326"/>
      <c r="F8" s="19"/>
      <c r="G8" s="339" t="s">
        <v>331</v>
      </c>
      <c r="H8" s="339"/>
      <c r="I8" s="339"/>
      <c r="J8" s="339"/>
      <c r="K8" s="339"/>
      <c r="L8" s="33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</row>
    <row r="9" spans="1:69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</row>
    <row r="10" spans="1:69" ht="18.75">
      <c r="A10" s="315" t="s">
        <v>241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</row>
    <row r="11" spans="1:69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</row>
    <row r="12" spans="1:69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</row>
    <row r="13" spans="1:69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</row>
    <row r="14" spans="1:69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</row>
  </sheetData>
  <sheetProtection password="E01D" sheet="1" objects="1" scenarios="1"/>
  <mergeCells count="29">
    <mergeCell ref="A8:C8"/>
    <mergeCell ref="G8:L8"/>
    <mergeCell ref="BL3:BN4"/>
    <mergeCell ref="BI4:BK4"/>
    <mergeCell ref="AH3:BK3"/>
    <mergeCell ref="AE4:AG4"/>
    <mergeCell ref="D3:AG3"/>
    <mergeCell ref="D4:F4"/>
    <mergeCell ref="G4:I4"/>
    <mergeCell ref="J4:L4"/>
    <mergeCell ref="M4:O4"/>
    <mergeCell ref="P4:R4"/>
    <mergeCell ref="S4:U4"/>
    <mergeCell ref="BO3:BQ4"/>
    <mergeCell ref="A3:A5"/>
    <mergeCell ref="B3:C5"/>
    <mergeCell ref="B6:C6"/>
    <mergeCell ref="AB4:AD4"/>
    <mergeCell ref="BF4:BH4"/>
    <mergeCell ref="AT4:AV4"/>
    <mergeCell ref="AW4:AY4"/>
    <mergeCell ref="AZ4:BB4"/>
    <mergeCell ref="BC4:BE4"/>
    <mergeCell ref="V4:X4"/>
    <mergeCell ref="Y4:AA4"/>
    <mergeCell ref="AH4:AJ4"/>
    <mergeCell ref="AK4:AM4"/>
    <mergeCell ref="AN4:AP4"/>
    <mergeCell ref="AQ4:AS4"/>
  </mergeCells>
  <pageMargins left="0.7" right="0.7" top="0.75" bottom="0.75" header="0.3" footer="0.3"/>
  <pageSetup paperSize="9" scale="1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"/>
  <sheetViews>
    <sheetView topLeftCell="F1" zoomScaleNormal="100" zoomScaleSheetLayoutView="90" workbookViewId="0">
      <selection activeCell="G8" sqref="G8:L8"/>
    </sheetView>
  </sheetViews>
  <sheetFormatPr defaultRowHeight="15"/>
  <cols>
    <col min="3" max="3" width="15.28515625" customWidth="1"/>
    <col min="4" max="5" width="17.7109375" customWidth="1"/>
    <col min="6" max="6" width="18.7109375" customWidth="1"/>
    <col min="7" max="7" width="19.5703125" customWidth="1"/>
    <col min="8" max="8" width="23.28515625" customWidth="1"/>
    <col min="9" max="9" width="20.140625" customWidth="1"/>
    <col min="10" max="10" width="20.5703125" customWidth="1"/>
  </cols>
  <sheetData>
    <row r="1" spans="1:13" ht="18.75">
      <c r="A1" s="1" t="s">
        <v>240</v>
      </c>
    </row>
    <row r="2" spans="1:13" ht="18.75">
      <c r="A2" s="1"/>
    </row>
    <row r="3" spans="1:13" ht="15.75">
      <c r="A3" s="762" t="s">
        <v>82</v>
      </c>
      <c r="B3" s="765" t="s">
        <v>38</v>
      </c>
      <c r="C3" s="766"/>
      <c r="D3" s="771" t="s">
        <v>230</v>
      </c>
      <c r="E3" s="772"/>
      <c r="F3" s="772"/>
      <c r="G3" s="772"/>
      <c r="H3" s="772"/>
      <c r="I3" s="772"/>
      <c r="J3" s="772"/>
      <c r="K3" s="772"/>
      <c r="L3" s="772"/>
      <c r="M3" s="772"/>
    </row>
    <row r="4" spans="1:13">
      <c r="A4" s="763"/>
      <c r="B4" s="767"/>
      <c r="C4" s="768"/>
      <c r="D4" s="165" t="s">
        <v>220</v>
      </c>
      <c r="E4" s="135" t="s">
        <v>231</v>
      </c>
      <c r="F4" s="135" t="s">
        <v>222</v>
      </c>
      <c r="G4" s="135" t="s">
        <v>223</v>
      </c>
      <c r="H4" s="135" t="s">
        <v>224</v>
      </c>
      <c r="I4" s="135" t="s">
        <v>225</v>
      </c>
      <c r="J4" s="135" t="s">
        <v>226</v>
      </c>
      <c r="K4" s="790" t="s">
        <v>28</v>
      </c>
      <c r="L4" s="791"/>
      <c r="M4" s="792"/>
    </row>
    <row r="5" spans="1:13">
      <c r="A5" s="764"/>
      <c r="B5" s="769"/>
      <c r="C5" s="770"/>
      <c r="D5" s="43" t="s">
        <v>28</v>
      </c>
      <c r="E5" s="50" t="s">
        <v>28</v>
      </c>
      <c r="F5" s="44" t="s">
        <v>28</v>
      </c>
      <c r="G5" s="45" t="s">
        <v>28</v>
      </c>
      <c r="H5" s="17" t="s">
        <v>28</v>
      </c>
      <c r="I5" s="41" t="s">
        <v>28</v>
      </c>
      <c r="J5" s="159" t="s">
        <v>28</v>
      </c>
      <c r="K5" s="150" t="s">
        <v>28</v>
      </c>
      <c r="L5" s="150" t="s">
        <v>0</v>
      </c>
      <c r="M5" s="150" t="s">
        <v>1</v>
      </c>
    </row>
    <row r="6" spans="1:13">
      <c r="A6" s="134">
        <v>1</v>
      </c>
      <c r="B6" s="808"/>
      <c r="C6" s="809"/>
      <c r="D6" s="46">
        <f>('№19 численность охваченных'!D6+'№19 численность охваченных'!AH6)*100/'№18 детское население'!D6</f>
        <v>0</v>
      </c>
      <c r="E6" s="133">
        <f>('№19 численность охваченных'!G6+'№19 численность охваченных'!AK6)*100/'№18 детское население'!G6</f>
        <v>5.1987767584097861</v>
      </c>
      <c r="F6" s="160">
        <f>('№19 численность охваченных'!J6+'№19 численность охваченных'!AN6)*100/'№18 детское население'!J6</f>
        <v>56.862745098039213</v>
      </c>
      <c r="G6" s="143">
        <f>('№19 численность охваченных'!M6+'№19 численность охваченных'!AQ6)*100/'№18 детское население'!M6</f>
        <v>84.030418250950575</v>
      </c>
      <c r="H6" s="6">
        <f>('№19 численность охваченных'!P6+'№19 численность охваченных'!AT6)*100/'№18 детское население'!P6</f>
        <v>86.956521739130437</v>
      </c>
      <c r="I6" s="51">
        <f>('№19 численность охваченных'!AW6+'№19 численность охваченных'!S6)*100/'№18 детское население'!S6</f>
        <v>87.5</v>
      </c>
      <c r="J6" s="161">
        <f>('№19 численность охваченных'!V6+'№19 численность охваченных'!AZ6)*100/('№18 детское население'!V6-'№18 детское население'!Y6)</f>
        <v>79.910714285714292</v>
      </c>
      <c r="K6" s="162">
        <f>'№19 численность охваченных'!BL6*100/('№18 детское население'!AB6-'№18 детское население'!Y6)</f>
        <v>55.036726128016788</v>
      </c>
      <c r="L6" s="162">
        <f>'№19 численность охваченных'!BM6*100/('№18 детское население'!AC6-'№18 детское население'!Z6)</f>
        <v>64.705882352941174</v>
      </c>
      <c r="M6" s="162">
        <f>'№19 численность охваченных'!BQ6*100/('№18 детское население'!AD6-'№18 детское население'!AA6)</f>
        <v>40.677966101694913</v>
      </c>
    </row>
    <row r="8" spans="1:13" ht="51" customHeight="1">
      <c r="A8" s="340" t="s">
        <v>325</v>
      </c>
      <c r="B8" s="340"/>
      <c r="C8" s="340"/>
      <c r="D8" s="19"/>
      <c r="E8" s="326" t="s">
        <v>326</v>
      </c>
      <c r="F8" s="19"/>
      <c r="G8" s="339" t="s">
        <v>330</v>
      </c>
      <c r="H8" s="339"/>
      <c r="I8" s="339"/>
      <c r="J8" s="339"/>
      <c r="K8" s="339"/>
      <c r="L8" s="339"/>
    </row>
  </sheetData>
  <sheetProtection password="E01D" sheet="1" objects="1" scenarios="1"/>
  <mergeCells count="7">
    <mergeCell ref="A8:C8"/>
    <mergeCell ref="G8:L8"/>
    <mergeCell ref="A3:A5"/>
    <mergeCell ref="B3:C5"/>
    <mergeCell ref="B6:C6"/>
    <mergeCell ref="D3:M3"/>
    <mergeCell ref="K4:M4"/>
  </mergeCells>
  <pageMargins left="0.7" right="0.7" top="0.75" bottom="0.75" header="0.3" footer="0.3"/>
  <pageSetup paperSize="9" scale="4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7"/>
  <sheetViews>
    <sheetView zoomScaleNormal="100" zoomScaleSheetLayoutView="120" workbookViewId="0">
      <selection activeCell="I17" sqref="I17"/>
    </sheetView>
  </sheetViews>
  <sheetFormatPr defaultRowHeight="15"/>
  <cols>
    <col min="13" max="15" width="9.140625" style="69"/>
  </cols>
  <sheetData>
    <row r="1" spans="1:15" ht="18.75">
      <c r="A1" s="810" t="s">
        <v>242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</row>
    <row r="2" spans="1:15" ht="15.75">
      <c r="A2" s="69"/>
      <c r="B2" s="69"/>
      <c r="C2" s="69"/>
      <c r="D2" s="814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</row>
    <row r="3" spans="1:15" ht="51" customHeight="1">
      <c r="A3" s="811" t="s">
        <v>82</v>
      </c>
      <c r="B3" s="812" t="s">
        <v>243</v>
      </c>
      <c r="C3" s="812"/>
      <c r="D3" s="816" t="s">
        <v>244</v>
      </c>
      <c r="E3" s="816"/>
      <c r="F3" s="816"/>
      <c r="G3" s="817" t="s">
        <v>245</v>
      </c>
      <c r="H3" s="817"/>
      <c r="I3" s="817"/>
      <c r="J3" s="818" t="s">
        <v>117</v>
      </c>
      <c r="K3" s="818"/>
      <c r="L3" s="818"/>
      <c r="M3" s="761"/>
      <c r="N3" s="761"/>
      <c r="O3" s="761"/>
    </row>
    <row r="4" spans="1:15">
      <c r="A4" s="811"/>
      <c r="B4" s="812"/>
      <c r="C4" s="812"/>
      <c r="D4" s="167" t="s">
        <v>28</v>
      </c>
      <c r="E4" s="167" t="s">
        <v>0</v>
      </c>
      <c r="F4" s="167" t="s">
        <v>1</v>
      </c>
      <c r="G4" s="168" t="s">
        <v>28</v>
      </c>
      <c r="H4" s="168" t="s">
        <v>0</v>
      </c>
      <c r="I4" s="168" t="s">
        <v>1</v>
      </c>
      <c r="J4" s="169" t="s">
        <v>28</v>
      </c>
      <c r="K4" s="169" t="s">
        <v>0</v>
      </c>
      <c r="L4" s="169" t="s">
        <v>1</v>
      </c>
      <c r="M4" s="141"/>
      <c r="N4" s="141"/>
      <c r="O4" s="141"/>
    </row>
    <row r="5" spans="1:15">
      <c r="A5" s="134">
        <v>1</v>
      </c>
      <c r="B5" s="813"/>
      <c r="C5" s="813"/>
      <c r="D5" s="46">
        <f>'№18 детское население'!S6+'№18 детское население'!V6-'№18 детское население'!Y6</f>
        <v>496</v>
      </c>
      <c r="E5" s="46">
        <f>'№18 детское население'!T6+'№18 детское население'!W6-'№18 детское население'!Z6</f>
        <v>302</v>
      </c>
      <c r="F5" s="46">
        <f>'№18 детское население'!U6+'№18 детское население'!X6-'№18 детское население'!AA6</f>
        <v>194</v>
      </c>
      <c r="G5" s="133">
        <f>'№19 численность охваченных'!S6+'№19 численность охваченных'!V6+'№19 численность охваченных'!AW6+'№19 численность охваченных'!AZ6</f>
        <v>417</v>
      </c>
      <c r="H5" s="133">
        <f>'№19 численность охваченных'!T6+'№19 численность охваченных'!W6+'№19 численность охваченных'!AX6+'№19 численность охваченных'!BA6</f>
        <v>289</v>
      </c>
      <c r="I5" s="133">
        <f>'№19 численность охваченных'!U6+'№19 численность охваченных'!X6+'№19 численность охваченных'!AY6+'№19 численность охваченных'!BB6</f>
        <v>128</v>
      </c>
      <c r="J5" s="142">
        <f>G5*100/D5</f>
        <v>84.072580645161295</v>
      </c>
      <c r="K5" s="142">
        <f t="shared" ref="K5:L5" si="0">H5*100/E5</f>
        <v>95.69536423841059</v>
      </c>
      <c r="L5" s="142">
        <f t="shared" si="0"/>
        <v>65.979381443298962</v>
      </c>
      <c r="M5" s="138"/>
      <c r="N5" s="138"/>
      <c r="O5" s="138"/>
    </row>
    <row r="7" spans="1:15" ht="54.75" customHeight="1">
      <c r="A7" s="340" t="s">
        <v>325</v>
      </c>
      <c r="B7" s="340"/>
      <c r="C7" s="340"/>
      <c r="D7" s="19"/>
      <c r="E7" s="326" t="s">
        <v>327</v>
      </c>
      <c r="F7" s="19"/>
      <c r="G7" s="339" t="s">
        <v>330</v>
      </c>
      <c r="H7" s="339"/>
      <c r="I7" s="339"/>
      <c r="J7" s="339"/>
      <c r="K7" s="339"/>
      <c r="L7" s="339"/>
    </row>
  </sheetData>
  <sheetProtection password="E01D" sheet="1" objects="1" scenarios="1"/>
  <mergeCells count="11">
    <mergeCell ref="A7:C7"/>
    <mergeCell ref="G7:L7"/>
    <mergeCell ref="A1:O1"/>
    <mergeCell ref="A3:A4"/>
    <mergeCell ref="B3:C4"/>
    <mergeCell ref="B5:C5"/>
    <mergeCell ref="D2:O2"/>
    <mergeCell ref="D3:F3"/>
    <mergeCell ref="G3:I3"/>
    <mergeCell ref="J3:L3"/>
    <mergeCell ref="M3:O3"/>
  </mergeCells>
  <pageMargins left="0.7" right="0.7" top="0.75" bottom="0.75" header="0.3" footer="0.3"/>
  <pageSetup paperSize="9" scale="6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B12"/>
  <sheetViews>
    <sheetView zoomScaleNormal="100" zoomScaleSheetLayoutView="90" workbookViewId="0">
      <selection activeCell="J18" sqref="J18"/>
    </sheetView>
  </sheetViews>
  <sheetFormatPr defaultRowHeight="15"/>
  <cols>
    <col min="40" max="54" width="9.140625" style="69"/>
  </cols>
  <sheetData>
    <row r="1" spans="1:52" ht="18.75">
      <c r="A1" s="810" t="s">
        <v>255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  <c r="AF1" s="810"/>
      <c r="AG1" s="810"/>
      <c r="AH1" s="810"/>
      <c r="AI1" s="810"/>
      <c r="AJ1" s="810"/>
    </row>
    <row r="2" spans="1:52" ht="18.7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</row>
    <row r="3" spans="1:52" ht="15.75">
      <c r="A3" s="811" t="s">
        <v>82</v>
      </c>
      <c r="B3" s="812" t="s">
        <v>38</v>
      </c>
      <c r="C3" s="812"/>
      <c r="D3" s="842" t="s">
        <v>256</v>
      </c>
      <c r="E3" s="842"/>
      <c r="F3" s="842"/>
      <c r="G3" s="842"/>
      <c r="H3" s="842"/>
      <c r="I3" s="842"/>
      <c r="J3" s="842"/>
      <c r="K3" s="842"/>
      <c r="L3" s="842"/>
      <c r="M3" s="842"/>
      <c r="N3" s="842"/>
      <c r="O3" s="842"/>
      <c r="P3" s="842"/>
      <c r="Q3" s="842"/>
      <c r="R3" s="842"/>
      <c r="S3" s="842"/>
      <c r="T3" s="842"/>
      <c r="U3" s="842"/>
      <c r="V3" s="842"/>
      <c r="W3" s="842"/>
      <c r="X3" s="842"/>
      <c r="Y3" s="842"/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2"/>
      <c r="AL3" s="842"/>
      <c r="AM3" s="842"/>
      <c r="AN3" s="174"/>
      <c r="AO3" s="814"/>
      <c r="AP3" s="819"/>
      <c r="AQ3" s="819"/>
      <c r="AR3" s="819"/>
      <c r="AS3" s="819"/>
      <c r="AT3" s="819"/>
      <c r="AU3" s="819"/>
      <c r="AV3" s="819"/>
      <c r="AW3" s="819"/>
      <c r="AX3" s="819"/>
      <c r="AY3" s="819"/>
      <c r="AZ3" s="819"/>
    </row>
    <row r="4" spans="1:52">
      <c r="A4" s="811"/>
      <c r="B4" s="812"/>
      <c r="C4" s="812"/>
      <c r="D4" s="820" t="s">
        <v>246</v>
      </c>
      <c r="E4" s="820"/>
      <c r="F4" s="820"/>
      <c r="G4" s="821"/>
      <c r="H4" s="821"/>
      <c r="I4" s="821"/>
      <c r="J4" s="822" t="s">
        <v>247</v>
      </c>
      <c r="K4" s="822"/>
      <c r="L4" s="822"/>
      <c r="M4" s="821"/>
      <c r="N4" s="821"/>
      <c r="O4" s="821"/>
      <c r="P4" s="823" t="s">
        <v>248</v>
      </c>
      <c r="Q4" s="823"/>
      <c r="R4" s="823"/>
      <c r="S4" s="821"/>
      <c r="T4" s="821"/>
      <c r="U4" s="821"/>
      <c r="V4" s="824" t="s">
        <v>249</v>
      </c>
      <c r="W4" s="824"/>
      <c r="X4" s="824"/>
      <c r="Y4" s="821"/>
      <c r="Z4" s="821"/>
      <c r="AA4" s="821"/>
      <c r="AB4" s="825" t="s">
        <v>250</v>
      </c>
      <c r="AC4" s="825"/>
      <c r="AD4" s="825"/>
      <c r="AE4" s="825"/>
      <c r="AF4" s="825"/>
      <c r="AG4" s="826"/>
      <c r="AH4" s="795" t="s">
        <v>28</v>
      </c>
      <c r="AI4" s="795"/>
      <c r="AJ4" s="795"/>
      <c r="AK4" s="795"/>
      <c r="AL4" s="795"/>
      <c r="AM4" s="827"/>
      <c r="AN4" s="173"/>
      <c r="AO4" s="173"/>
      <c r="AP4" s="173"/>
      <c r="AQ4" s="173"/>
      <c r="AR4" s="761"/>
      <c r="AS4" s="761"/>
      <c r="AT4" s="761"/>
      <c r="AU4" s="761"/>
      <c r="AV4" s="761"/>
      <c r="AW4" s="761"/>
      <c r="AX4" s="761"/>
      <c r="AY4" s="761"/>
      <c r="AZ4" s="761"/>
    </row>
    <row r="5" spans="1:52">
      <c r="A5" s="811"/>
      <c r="B5" s="812"/>
      <c r="C5" s="812"/>
      <c r="D5" s="820" t="s">
        <v>251</v>
      </c>
      <c r="E5" s="820"/>
      <c r="F5" s="821"/>
      <c r="G5" s="833" t="s">
        <v>252</v>
      </c>
      <c r="H5" s="833"/>
      <c r="I5" s="834"/>
      <c r="J5" s="822" t="s">
        <v>251</v>
      </c>
      <c r="K5" s="822"/>
      <c r="L5" s="835"/>
      <c r="M5" s="836" t="s">
        <v>252</v>
      </c>
      <c r="N5" s="836"/>
      <c r="O5" s="837"/>
      <c r="P5" s="823" t="s">
        <v>251</v>
      </c>
      <c r="Q5" s="823"/>
      <c r="R5" s="838"/>
      <c r="S5" s="844" t="s">
        <v>252</v>
      </c>
      <c r="T5" s="844"/>
      <c r="U5" s="845"/>
      <c r="V5" s="824" t="s">
        <v>251</v>
      </c>
      <c r="W5" s="824"/>
      <c r="X5" s="846"/>
      <c r="Y5" s="830" t="s">
        <v>252</v>
      </c>
      <c r="Z5" s="830"/>
      <c r="AA5" s="831"/>
      <c r="AB5" s="825" t="s">
        <v>251</v>
      </c>
      <c r="AC5" s="825"/>
      <c r="AD5" s="839"/>
      <c r="AE5" s="840" t="s">
        <v>252</v>
      </c>
      <c r="AF5" s="840"/>
      <c r="AG5" s="841"/>
      <c r="AH5" s="795" t="s">
        <v>251</v>
      </c>
      <c r="AI5" s="795"/>
      <c r="AJ5" s="843"/>
      <c r="AK5" s="795" t="s">
        <v>252</v>
      </c>
      <c r="AL5" s="795"/>
      <c r="AM5" s="843"/>
      <c r="AN5" s="173"/>
      <c r="AO5" s="173"/>
      <c r="AP5" s="173"/>
      <c r="AQ5" s="173"/>
      <c r="AR5" s="140"/>
      <c r="AS5" s="140"/>
      <c r="AT5" s="140"/>
      <c r="AU5" s="140"/>
      <c r="AV5" s="140"/>
      <c r="AW5" s="140"/>
      <c r="AX5" s="140"/>
      <c r="AY5" s="140"/>
      <c r="AZ5" s="140"/>
    </row>
    <row r="6" spans="1:52">
      <c r="A6" s="811"/>
      <c r="B6" s="812"/>
      <c r="C6" s="812"/>
      <c r="D6" s="43" t="s">
        <v>253</v>
      </c>
      <c r="E6" s="43" t="s">
        <v>254</v>
      </c>
      <c r="F6" s="43" t="s">
        <v>36</v>
      </c>
      <c r="G6" s="170" t="s">
        <v>253</v>
      </c>
      <c r="H6" s="170" t="s">
        <v>254</v>
      </c>
      <c r="I6" s="170" t="s">
        <v>36</v>
      </c>
      <c r="J6" s="45" t="s">
        <v>253</v>
      </c>
      <c r="K6" s="45" t="s">
        <v>254</v>
      </c>
      <c r="L6" s="45" t="s">
        <v>36</v>
      </c>
      <c r="M6" s="171" t="s">
        <v>253</v>
      </c>
      <c r="N6" s="171" t="s">
        <v>254</v>
      </c>
      <c r="O6" s="171" t="s">
        <v>36</v>
      </c>
      <c r="P6" s="41" t="s">
        <v>253</v>
      </c>
      <c r="Q6" s="41" t="s">
        <v>254</v>
      </c>
      <c r="R6" s="41" t="s">
        <v>36</v>
      </c>
      <c r="S6" s="38" t="s">
        <v>253</v>
      </c>
      <c r="T6" s="38" t="s">
        <v>254</v>
      </c>
      <c r="U6" s="38" t="s">
        <v>36</v>
      </c>
      <c r="V6" s="145" t="s">
        <v>253</v>
      </c>
      <c r="W6" s="145" t="s">
        <v>254</v>
      </c>
      <c r="X6" s="145" t="s">
        <v>36</v>
      </c>
      <c r="Y6" s="172" t="s">
        <v>253</v>
      </c>
      <c r="Z6" s="172" t="s">
        <v>254</v>
      </c>
      <c r="AA6" s="172" t="s">
        <v>36</v>
      </c>
      <c r="AB6" s="163" t="s">
        <v>253</v>
      </c>
      <c r="AC6" s="163" t="s">
        <v>254</v>
      </c>
      <c r="AD6" s="163" t="s">
        <v>36</v>
      </c>
      <c r="AE6" s="164" t="s">
        <v>253</v>
      </c>
      <c r="AF6" s="164" t="s">
        <v>254</v>
      </c>
      <c r="AG6" s="164" t="s">
        <v>36</v>
      </c>
      <c r="AH6" s="152" t="s">
        <v>253</v>
      </c>
      <c r="AI6" s="152" t="s">
        <v>254</v>
      </c>
      <c r="AJ6" s="152" t="s">
        <v>36</v>
      </c>
      <c r="AK6" s="152" t="s">
        <v>253</v>
      </c>
      <c r="AL6" s="152" t="s">
        <v>254</v>
      </c>
      <c r="AM6" s="152" t="s">
        <v>36</v>
      </c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</row>
    <row r="7" spans="1:52">
      <c r="A7" s="134">
        <v>1</v>
      </c>
      <c r="B7" s="832"/>
      <c r="C7" s="832"/>
      <c r="D7" s="139">
        <v>3</v>
      </c>
      <c r="E7" s="139">
        <v>6</v>
      </c>
      <c r="F7" s="139">
        <v>211</v>
      </c>
      <c r="G7" s="144">
        <v>0</v>
      </c>
      <c r="H7" s="144">
        <v>0</v>
      </c>
      <c r="I7" s="144">
        <v>0</v>
      </c>
      <c r="J7" s="139">
        <v>1</v>
      </c>
      <c r="K7" s="139">
        <v>1</v>
      </c>
      <c r="L7" s="139">
        <v>27</v>
      </c>
      <c r="M7" s="139">
        <v>0</v>
      </c>
      <c r="N7" s="139">
        <v>0</v>
      </c>
      <c r="O7" s="139">
        <v>0</v>
      </c>
      <c r="P7" s="139">
        <v>2</v>
      </c>
      <c r="Q7" s="139">
        <v>2</v>
      </c>
      <c r="R7" s="139">
        <v>23</v>
      </c>
      <c r="S7" s="139">
        <v>0</v>
      </c>
      <c r="T7" s="139">
        <v>0</v>
      </c>
      <c r="U7" s="139">
        <v>0</v>
      </c>
      <c r="V7" s="139">
        <v>3</v>
      </c>
      <c r="W7" s="139">
        <v>8</v>
      </c>
      <c r="X7" s="139">
        <v>283</v>
      </c>
      <c r="Y7" s="139">
        <v>0</v>
      </c>
      <c r="Z7" s="139">
        <v>0</v>
      </c>
      <c r="AA7" s="139">
        <v>0</v>
      </c>
      <c r="AB7" s="139">
        <v>2</v>
      </c>
      <c r="AC7" s="139">
        <v>2</v>
      </c>
      <c r="AD7" s="139">
        <v>59</v>
      </c>
      <c r="AE7" s="139">
        <v>0</v>
      </c>
      <c r="AF7" s="139">
        <v>0</v>
      </c>
      <c r="AG7" s="139">
        <v>0</v>
      </c>
      <c r="AH7" s="139">
        <v>12</v>
      </c>
      <c r="AI7" s="139">
        <v>19</v>
      </c>
      <c r="AJ7" s="139">
        <v>503</v>
      </c>
      <c r="AK7" s="139">
        <v>0</v>
      </c>
      <c r="AL7" s="139">
        <v>0</v>
      </c>
      <c r="AM7" s="139">
        <v>0</v>
      </c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9" spans="1:52" ht="47.25" customHeight="1">
      <c r="A9" s="340" t="s">
        <v>325</v>
      </c>
      <c r="B9" s="340"/>
      <c r="C9" s="340"/>
      <c r="D9" s="19"/>
      <c r="E9" s="326" t="s">
        <v>326</v>
      </c>
      <c r="F9" s="19"/>
      <c r="G9" s="339" t="s">
        <v>330</v>
      </c>
      <c r="H9" s="339"/>
      <c r="I9" s="339"/>
      <c r="J9" s="339"/>
      <c r="K9" s="339"/>
      <c r="L9" s="339"/>
    </row>
    <row r="11" spans="1:52">
      <c r="A11" s="828" t="s">
        <v>257</v>
      </c>
      <c r="B11" s="828"/>
      <c r="C11" s="828"/>
      <c r="D11" s="828"/>
      <c r="E11" s="828"/>
      <c r="F11" s="828"/>
      <c r="G11" s="828"/>
      <c r="H11" s="828"/>
      <c r="I11" s="828"/>
      <c r="J11" s="828"/>
      <c r="K11" s="828"/>
      <c r="L11" s="828"/>
      <c r="M11" s="828"/>
      <c r="N11" s="828"/>
      <c r="O11" s="828"/>
      <c r="P11" s="175"/>
      <c r="Q11" s="175"/>
    </row>
    <row r="12" spans="1:52">
      <c r="A12" s="829" t="s">
        <v>258</v>
      </c>
      <c r="B12" s="829"/>
      <c r="C12" s="829"/>
      <c r="D12" s="829"/>
      <c r="E12" s="829"/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829"/>
      <c r="Q12" s="829"/>
    </row>
  </sheetData>
  <mergeCells count="31">
    <mergeCell ref="AB5:AD5"/>
    <mergeCell ref="AE5:AG5"/>
    <mergeCell ref="A1:AJ1"/>
    <mergeCell ref="A3:A6"/>
    <mergeCell ref="B3:C6"/>
    <mergeCell ref="D3:AM3"/>
    <mergeCell ref="AH5:AJ5"/>
    <mergeCell ref="AK5:AM5"/>
    <mergeCell ref="S5:U5"/>
    <mergeCell ref="V5:X5"/>
    <mergeCell ref="A11:O11"/>
    <mergeCell ref="A12:Q12"/>
    <mergeCell ref="Y5:AA5"/>
    <mergeCell ref="B7:C7"/>
    <mergeCell ref="D5:F5"/>
    <mergeCell ref="G5:I5"/>
    <mergeCell ref="J5:L5"/>
    <mergeCell ref="M5:O5"/>
    <mergeCell ref="P5:R5"/>
    <mergeCell ref="A9:C9"/>
    <mergeCell ref="G9:L9"/>
    <mergeCell ref="AO3:AZ3"/>
    <mergeCell ref="D4:I4"/>
    <mergeCell ref="J4:O4"/>
    <mergeCell ref="P4:U4"/>
    <mergeCell ref="V4:AA4"/>
    <mergeCell ref="AB4:AG4"/>
    <mergeCell ref="AH4:AM4"/>
    <mergeCell ref="AR4:AT4"/>
    <mergeCell ref="AU4:AW4"/>
    <mergeCell ref="AX4:AZ4"/>
  </mergeCells>
  <pageMargins left="0.7" right="0.7" top="0.75" bottom="0.75" header="0.3" footer="0.3"/>
  <pageSetup paperSize="9" scale="24" orientation="portrait" r:id="rId1"/>
  <colBreaks count="1" manualBreakCount="1">
    <brk id="3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U7"/>
  <sheetViews>
    <sheetView topLeftCell="D1" zoomScaleNormal="100" zoomScaleSheetLayoutView="90" workbookViewId="0">
      <selection activeCell="J16" sqref="J16"/>
    </sheetView>
  </sheetViews>
  <sheetFormatPr defaultRowHeight="15"/>
  <cols>
    <col min="3" max="3" width="16.5703125" customWidth="1"/>
    <col min="7" max="7" width="8.42578125" customWidth="1"/>
  </cols>
  <sheetData>
    <row r="1" spans="1:21" ht="18.75">
      <c r="A1" s="176" t="s">
        <v>260</v>
      </c>
    </row>
    <row r="2" spans="1:21" ht="18.75">
      <c r="A2" s="176"/>
    </row>
    <row r="3" spans="1:21" ht="52.5" customHeight="1">
      <c r="A3" s="862" t="s">
        <v>82</v>
      </c>
      <c r="B3" s="864" t="s">
        <v>38</v>
      </c>
      <c r="C3" s="865"/>
      <c r="D3" s="853" t="s">
        <v>261</v>
      </c>
      <c r="E3" s="854"/>
      <c r="F3" s="855"/>
      <c r="G3" s="853" t="s">
        <v>262</v>
      </c>
      <c r="H3" s="854"/>
      <c r="I3" s="855"/>
      <c r="J3" s="856" t="s">
        <v>117</v>
      </c>
      <c r="K3" s="857"/>
      <c r="L3" s="858"/>
      <c r="M3" s="859" t="s">
        <v>263</v>
      </c>
      <c r="N3" s="860"/>
      <c r="O3" s="861"/>
      <c r="P3" s="847" t="s">
        <v>264</v>
      </c>
      <c r="Q3" s="848"/>
      <c r="R3" s="849"/>
      <c r="S3" s="850" t="s">
        <v>117</v>
      </c>
      <c r="T3" s="851"/>
      <c r="U3" s="852"/>
    </row>
    <row r="4" spans="1:21">
      <c r="A4" s="863"/>
      <c r="B4" s="866"/>
      <c r="C4" s="867"/>
      <c r="D4" s="177" t="s">
        <v>259</v>
      </c>
      <c r="E4" s="178" t="s">
        <v>0</v>
      </c>
      <c r="F4" s="179" t="s">
        <v>1</v>
      </c>
      <c r="G4" s="177" t="s">
        <v>28</v>
      </c>
      <c r="H4" s="178" t="s">
        <v>0</v>
      </c>
      <c r="I4" s="179" t="s">
        <v>1</v>
      </c>
      <c r="J4" s="178" t="s">
        <v>28</v>
      </c>
      <c r="K4" s="178" t="s">
        <v>0</v>
      </c>
      <c r="L4" s="179" t="s">
        <v>1</v>
      </c>
      <c r="M4" s="184" t="s">
        <v>28</v>
      </c>
      <c r="N4" s="184" t="s">
        <v>0</v>
      </c>
      <c r="O4" s="184" t="s">
        <v>1</v>
      </c>
      <c r="P4" s="184" t="s">
        <v>28</v>
      </c>
      <c r="Q4" s="184" t="s">
        <v>0</v>
      </c>
      <c r="R4" s="184" t="s">
        <v>1</v>
      </c>
      <c r="S4" s="184" t="s">
        <v>28</v>
      </c>
      <c r="T4" s="184" t="s">
        <v>0</v>
      </c>
      <c r="U4" s="184" t="s">
        <v>1</v>
      </c>
    </row>
    <row r="5" spans="1:21">
      <c r="A5" s="130">
        <v>1</v>
      </c>
      <c r="B5" s="868"/>
      <c r="C5" s="869"/>
      <c r="D5" s="183">
        <f>'№2. итоговое кол-во организаций'!D3+'№2. итоговое кол-во организаций'!D6+'№2. итоговое кол-во организаций'!D24+'№2. итоговое кол-во организаций'!D27</f>
        <v>12</v>
      </c>
      <c r="E5" s="182">
        <f>'№2. итоговое кол-во организаций'!D4+'№2. итоговое кол-во организаций'!D7+'№2. итоговое кол-во организаций'!D25+'№2. итоговое кол-во организаций'!D28</f>
        <v>4</v>
      </c>
      <c r="F5" s="182">
        <f>'№2. итоговое кол-во организаций'!D5+'№2. итоговое кол-во организаций'!D8+'№2. итоговое кол-во организаций'!D26+'№2. итоговое кол-во организаций'!D29</f>
        <v>8</v>
      </c>
      <c r="G5" s="180">
        <f>H5+I5</f>
        <v>8</v>
      </c>
      <c r="H5" s="318">
        <v>3</v>
      </c>
      <c r="I5" s="318">
        <v>5</v>
      </c>
      <c r="J5" s="181">
        <f>G5*100/D5</f>
        <v>66.666666666666671</v>
      </c>
      <c r="K5" s="181">
        <f>H5*100/E5</f>
        <v>75</v>
      </c>
      <c r="L5" s="182">
        <f>I5*100/F5</f>
        <v>62.5</v>
      </c>
      <c r="M5" s="185">
        <f>SUM(N5:O5)</f>
        <v>637</v>
      </c>
      <c r="N5" s="33">
        <v>437</v>
      </c>
      <c r="O5" s="33">
        <v>200</v>
      </c>
      <c r="P5" s="185">
        <f>SUM(Q5:R5)</f>
        <v>471</v>
      </c>
      <c r="Q5" s="33">
        <v>353</v>
      </c>
      <c r="R5" s="33">
        <v>118</v>
      </c>
      <c r="S5" s="185">
        <f>P5*100/M5</f>
        <v>73.940345368916795</v>
      </c>
      <c r="T5" s="185">
        <f>Q5*100/N5</f>
        <v>80.778032036613268</v>
      </c>
      <c r="U5" s="185">
        <f>R5*100/O5</f>
        <v>59</v>
      </c>
    </row>
    <row r="6" spans="1:2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52.5" customHeight="1">
      <c r="A7" s="340" t="s">
        <v>325</v>
      </c>
      <c r="B7" s="340"/>
      <c r="C7" s="340"/>
      <c r="D7" s="19"/>
      <c r="E7" s="326" t="s">
        <v>326</v>
      </c>
      <c r="F7" s="19"/>
      <c r="G7" s="339" t="s">
        <v>331</v>
      </c>
      <c r="H7" s="339"/>
      <c r="I7" s="339"/>
      <c r="J7" s="339"/>
      <c r="K7" s="339"/>
      <c r="L7" s="339"/>
    </row>
  </sheetData>
  <sheetProtection password="E01D" sheet="1" objects="1" scenarios="1"/>
  <mergeCells count="11">
    <mergeCell ref="A7:C7"/>
    <mergeCell ref="G7:L7"/>
    <mergeCell ref="A3:A4"/>
    <mergeCell ref="B3:C4"/>
    <mergeCell ref="B5:C5"/>
    <mergeCell ref="P3:R3"/>
    <mergeCell ref="S3:U3"/>
    <mergeCell ref="D3:F3"/>
    <mergeCell ref="G3:I3"/>
    <mergeCell ref="J3:L3"/>
    <mergeCell ref="M3:O3"/>
  </mergeCells>
  <pageMargins left="0.7" right="0.7" top="0.75" bottom="0.75" header="0.3" footer="0.3"/>
  <pageSetup paperSize="9" scale="4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9"/>
  <sheetViews>
    <sheetView topLeftCell="G1" zoomScaleNormal="100" zoomScaleSheetLayoutView="100" workbookViewId="0">
      <selection activeCell="N12" sqref="N12"/>
    </sheetView>
  </sheetViews>
  <sheetFormatPr defaultRowHeight="15"/>
  <cols>
    <col min="3" max="3" width="19" customWidth="1"/>
  </cols>
  <sheetData>
    <row r="1" spans="1:21" ht="18.75">
      <c r="A1" s="870" t="s">
        <v>265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</row>
    <row r="2" spans="1:21" ht="18.75">
      <c r="A2" s="176"/>
    </row>
    <row r="3" spans="1:21" ht="55.5" customHeight="1">
      <c r="A3" s="862" t="s">
        <v>82</v>
      </c>
      <c r="B3" s="864" t="s">
        <v>38</v>
      </c>
      <c r="C3" s="865"/>
      <c r="D3" s="853" t="s">
        <v>261</v>
      </c>
      <c r="E3" s="854"/>
      <c r="F3" s="855"/>
      <c r="G3" s="853" t="s">
        <v>267</v>
      </c>
      <c r="H3" s="854"/>
      <c r="I3" s="855"/>
      <c r="J3" s="856" t="s">
        <v>117</v>
      </c>
      <c r="K3" s="857"/>
      <c r="L3" s="858"/>
      <c r="M3" s="847" t="s">
        <v>268</v>
      </c>
      <c r="N3" s="848"/>
      <c r="O3" s="849"/>
      <c r="P3" s="847" t="s">
        <v>269</v>
      </c>
      <c r="Q3" s="848"/>
      <c r="R3" s="849"/>
      <c r="S3" s="850" t="s">
        <v>117</v>
      </c>
      <c r="T3" s="851"/>
      <c r="U3" s="852"/>
    </row>
    <row r="4" spans="1:21">
      <c r="A4" s="863"/>
      <c r="B4" s="866"/>
      <c r="C4" s="867"/>
      <c r="D4" s="177" t="s">
        <v>259</v>
      </c>
      <c r="E4" s="179" t="s">
        <v>0</v>
      </c>
      <c r="F4" s="179" t="s">
        <v>1</v>
      </c>
      <c r="G4" s="177" t="s">
        <v>28</v>
      </c>
      <c r="H4" s="178" t="s">
        <v>0</v>
      </c>
      <c r="I4" s="179" t="s">
        <v>1</v>
      </c>
      <c r="J4" s="178" t="s">
        <v>28</v>
      </c>
      <c r="K4" s="178" t="s">
        <v>0</v>
      </c>
      <c r="L4" s="179" t="s">
        <v>1</v>
      </c>
      <c r="M4" s="184" t="s">
        <v>28</v>
      </c>
      <c r="N4" s="184" t="s">
        <v>0</v>
      </c>
      <c r="O4" s="184" t="s">
        <v>1</v>
      </c>
      <c r="P4" s="184" t="s">
        <v>28</v>
      </c>
      <c r="Q4" s="184" t="s">
        <v>0</v>
      </c>
      <c r="R4" s="184" t="s">
        <v>1</v>
      </c>
      <c r="S4" s="184" t="s">
        <v>28</v>
      </c>
      <c r="T4" s="184" t="s">
        <v>0</v>
      </c>
      <c r="U4" s="184" t="s">
        <v>1</v>
      </c>
    </row>
    <row r="5" spans="1:21">
      <c r="A5" s="130">
        <v>1</v>
      </c>
      <c r="B5" s="868"/>
      <c r="C5" s="869"/>
      <c r="D5" s="180">
        <f>'№23 иностранный язык'!D5</f>
        <v>12</v>
      </c>
      <c r="E5" s="182">
        <f>'№23 иностранный язык'!E5</f>
        <v>4</v>
      </c>
      <c r="F5" s="182">
        <f>'№23 иностранный язык'!F5</f>
        <v>8</v>
      </c>
      <c r="G5" s="180">
        <f>SUM(H5:I5)</f>
        <v>3</v>
      </c>
      <c r="H5" s="318">
        <v>3</v>
      </c>
      <c r="I5" s="318">
        <v>0</v>
      </c>
      <c r="J5" s="181">
        <f>G5*100/D5</f>
        <v>25</v>
      </c>
      <c r="K5" s="181">
        <f>H5*100/E5</f>
        <v>75</v>
      </c>
      <c r="L5" s="182">
        <f>I5*100/F5</f>
        <v>0</v>
      </c>
      <c r="M5" s="185">
        <f>'№2. итоговое кол-во организаций'!J3+'№2. итоговое кол-во организаций'!J6+'№2. итоговое кол-во организаций'!J24+'№2. итоговое кол-во организаций'!J27</f>
        <v>1037</v>
      </c>
      <c r="N5" s="185">
        <f>'№2. итоговое кол-во организаций'!J4+'№2. итоговое кол-во организаций'!J7+'№2. итоговое кол-во организаций'!J25+'№2. итоговое кол-во организаций'!J28</f>
        <v>725</v>
      </c>
      <c r="O5" s="185">
        <f>'№2. итоговое кол-во организаций'!J5+'№2. итоговое кол-во организаций'!J8+'№2. итоговое кол-во организаций'!J26+'№2. итоговое кол-во организаций'!J29</f>
        <v>312</v>
      </c>
      <c r="P5" s="185">
        <f>SUM(Q5:R5)</f>
        <v>175</v>
      </c>
      <c r="Q5" s="33">
        <v>175</v>
      </c>
      <c r="R5" s="33">
        <v>0</v>
      </c>
      <c r="S5" s="185">
        <f>P5*100/M5</f>
        <v>16.875602700096433</v>
      </c>
      <c r="T5" s="185">
        <f>Q5*100/N5</f>
        <v>24.137931034482758</v>
      </c>
      <c r="U5" s="185">
        <f>R5*100/O5</f>
        <v>0</v>
      </c>
    </row>
    <row r="6" spans="1:2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60" customHeight="1">
      <c r="A7" s="340" t="s">
        <v>325</v>
      </c>
      <c r="B7" s="340"/>
      <c r="C7" s="340"/>
      <c r="D7" s="19"/>
      <c r="E7" s="326" t="s">
        <v>326</v>
      </c>
      <c r="F7" s="19"/>
      <c r="G7" s="339" t="s">
        <v>334</v>
      </c>
      <c r="H7" s="339"/>
      <c r="I7" s="339"/>
      <c r="J7" s="339"/>
      <c r="K7" s="339"/>
      <c r="L7" s="339"/>
      <c r="M7" s="19"/>
      <c r="N7" s="19"/>
      <c r="O7" s="19"/>
      <c r="P7" s="19"/>
      <c r="Q7" s="19"/>
      <c r="R7" s="19"/>
      <c r="S7" s="19"/>
      <c r="T7" s="19"/>
      <c r="U7" s="19"/>
    </row>
    <row r="9" spans="1:21" ht="18.75">
      <c r="A9" s="871" t="s">
        <v>266</v>
      </c>
      <c r="B9" s="871"/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</row>
  </sheetData>
  <sheetProtection password="E01D" sheet="1" objects="1" scenarios="1"/>
  <mergeCells count="13">
    <mergeCell ref="A1:U1"/>
    <mergeCell ref="A9:Q9"/>
    <mergeCell ref="A3:A4"/>
    <mergeCell ref="B3:C4"/>
    <mergeCell ref="B5:C5"/>
    <mergeCell ref="D3:F3"/>
    <mergeCell ref="G3:I3"/>
    <mergeCell ref="J3:L3"/>
    <mergeCell ref="M3:O3"/>
    <mergeCell ref="P3:R3"/>
    <mergeCell ref="S3:U3"/>
    <mergeCell ref="A7:C7"/>
    <mergeCell ref="G7:L7"/>
  </mergeCells>
  <pageMargins left="0.7" right="0.7" top="0.75" bottom="0.75" header="0.3" footer="0.3"/>
  <pageSetup paperSize="9" scale="4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topLeftCell="A13" zoomScaleNormal="100" zoomScaleSheetLayoutView="100" workbookViewId="0">
      <selection activeCell="E15" sqref="E15"/>
    </sheetView>
  </sheetViews>
  <sheetFormatPr defaultRowHeight="15"/>
  <cols>
    <col min="1" max="1" width="41.42578125" customWidth="1"/>
    <col min="3" max="3" width="15.7109375" customWidth="1"/>
    <col min="4" max="4" width="21.28515625" customWidth="1"/>
    <col min="5" max="5" width="31.42578125" customWidth="1"/>
  </cols>
  <sheetData>
    <row r="1" spans="1:10" ht="21">
      <c r="A1" s="872" t="s">
        <v>280</v>
      </c>
      <c r="B1" s="872"/>
      <c r="C1" s="872"/>
      <c r="D1" s="872"/>
      <c r="E1" s="872"/>
    </row>
    <row r="3" spans="1:10">
      <c r="A3" s="873"/>
      <c r="B3" s="874" t="s">
        <v>270</v>
      </c>
      <c r="C3" s="874" t="s">
        <v>271</v>
      </c>
      <c r="D3" s="874" t="s">
        <v>272</v>
      </c>
      <c r="E3" s="874" t="s">
        <v>281</v>
      </c>
    </row>
    <row r="4" spans="1:10" ht="49.5" customHeight="1">
      <c r="A4" s="873"/>
      <c r="B4" s="874"/>
      <c r="C4" s="874"/>
      <c r="D4" s="874"/>
      <c r="E4" s="874"/>
    </row>
    <row r="5" spans="1:10" ht="25.5" customHeight="1">
      <c r="A5" s="186" t="s">
        <v>273</v>
      </c>
      <c r="B5" s="186">
        <v>0</v>
      </c>
      <c r="C5" s="186">
        <v>0</v>
      </c>
      <c r="D5" s="186">
        <v>0</v>
      </c>
      <c r="E5" s="188">
        <v>0</v>
      </c>
    </row>
    <row r="6" spans="1:10" ht="57.75" customHeight="1">
      <c r="A6" s="186" t="s">
        <v>274</v>
      </c>
      <c r="B6" s="186">
        <v>1</v>
      </c>
      <c r="C6" s="186">
        <v>18</v>
      </c>
      <c r="D6" s="187" t="s">
        <v>275</v>
      </c>
      <c r="E6" s="333" t="s">
        <v>317</v>
      </c>
    </row>
    <row r="7" spans="1:10" ht="32.25" customHeight="1">
      <c r="A7" s="186" t="s">
        <v>276</v>
      </c>
      <c r="B7" s="186">
        <v>0</v>
      </c>
      <c r="C7" s="186">
        <v>0</v>
      </c>
      <c r="D7" s="191" t="s">
        <v>275</v>
      </c>
      <c r="E7" s="188">
        <v>0</v>
      </c>
    </row>
    <row r="8" spans="1:10" ht="45">
      <c r="A8" s="186" t="s">
        <v>282</v>
      </c>
      <c r="B8" s="186">
        <v>0</v>
      </c>
      <c r="C8" s="186">
        <v>0</v>
      </c>
      <c r="D8" s="186">
        <v>0</v>
      </c>
      <c r="E8" s="188">
        <v>0</v>
      </c>
    </row>
    <row r="9" spans="1:10" ht="24.75" customHeight="1">
      <c r="A9" s="186" t="s">
        <v>277</v>
      </c>
      <c r="B9" s="186">
        <v>0</v>
      </c>
      <c r="C9" s="186">
        <v>0</v>
      </c>
      <c r="D9" s="186">
        <v>0</v>
      </c>
      <c r="E9" s="188">
        <v>0</v>
      </c>
    </row>
    <row r="10" spans="1:10" ht="28.5" customHeight="1">
      <c r="A10" s="186" t="s">
        <v>278</v>
      </c>
      <c r="B10" s="186">
        <v>0</v>
      </c>
      <c r="C10" s="186">
        <v>0</v>
      </c>
      <c r="D10" s="186">
        <v>0</v>
      </c>
      <c r="E10" s="188">
        <v>0</v>
      </c>
    </row>
    <row r="11" spans="1:10" ht="30">
      <c r="A11" s="186" t="s">
        <v>279</v>
      </c>
      <c r="B11" s="186">
        <v>0</v>
      </c>
      <c r="C11" s="186">
        <v>0</v>
      </c>
      <c r="D11" s="186">
        <v>0</v>
      </c>
      <c r="E11" s="188">
        <v>0</v>
      </c>
    </row>
    <row r="12" spans="1:10" ht="63" customHeight="1">
      <c r="A12" s="136" t="s">
        <v>284</v>
      </c>
      <c r="B12" s="2">
        <v>1</v>
      </c>
      <c r="C12" s="2">
        <v>20</v>
      </c>
      <c r="D12" s="190" t="s">
        <v>275</v>
      </c>
      <c r="E12" s="332" t="s">
        <v>318</v>
      </c>
    </row>
    <row r="13" spans="1:10" ht="45">
      <c r="A13" s="189" t="s">
        <v>283</v>
      </c>
      <c r="B13" s="2">
        <v>0</v>
      </c>
      <c r="C13" s="2">
        <v>0</v>
      </c>
      <c r="D13" s="2">
        <v>0</v>
      </c>
      <c r="E13" s="2">
        <v>0</v>
      </c>
    </row>
    <row r="15" spans="1:10" ht="59.25" customHeight="1">
      <c r="A15" s="337" t="s">
        <v>325</v>
      </c>
      <c r="B15" s="341" t="s">
        <v>326</v>
      </c>
      <c r="C15" s="341"/>
      <c r="D15" s="19"/>
      <c r="E15" s="338" t="s">
        <v>331</v>
      </c>
      <c r="F15" s="327"/>
      <c r="G15" s="327"/>
      <c r="H15" s="327"/>
      <c r="I15" s="327"/>
      <c r="J15" s="327"/>
    </row>
  </sheetData>
  <mergeCells count="7">
    <mergeCell ref="B15:C15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7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9"/>
  <sheetViews>
    <sheetView zoomScaleNormal="100" zoomScaleSheetLayoutView="90" workbookViewId="0">
      <selection activeCell="D14" sqref="D14"/>
    </sheetView>
  </sheetViews>
  <sheetFormatPr defaultRowHeight="15"/>
  <cols>
    <col min="1" max="1" width="26.42578125" customWidth="1"/>
    <col min="2" max="5" width="15" customWidth="1"/>
    <col min="6" max="6" width="16" customWidth="1"/>
    <col min="7" max="7" width="14.5703125" customWidth="1"/>
    <col min="8" max="8" width="16.5703125" customWidth="1"/>
    <col min="9" max="9" width="12.85546875" customWidth="1"/>
    <col min="10" max="10" width="19.7109375" customWidth="1"/>
    <col min="11" max="11" width="16" customWidth="1"/>
    <col min="12" max="12" width="21.85546875" customWidth="1"/>
    <col min="13" max="13" width="12.7109375" customWidth="1"/>
    <col min="14" max="14" width="13.42578125" customWidth="1"/>
    <col min="15" max="15" width="14.42578125" customWidth="1"/>
  </cols>
  <sheetData>
    <row r="1" spans="1:15" ht="18.75">
      <c r="A1" s="531" t="s">
        <v>294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</row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" customHeight="1">
      <c r="A3" s="878" t="s">
        <v>292</v>
      </c>
      <c r="B3" s="877" t="s">
        <v>285</v>
      </c>
      <c r="C3" s="877" t="s">
        <v>293</v>
      </c>
      <c r="D3" s="881" t="s">
        <v>127</v>
      </c>
      <c r="E3" s="881" t="s">
        <v>295</v>
      </c>
      <c r="F3" s="875" t="s">
        <v>286</v>
      </c>
      <c r="G3" s="875" t="s">
        <v>287</v>
      </c>
      <c r="H3" s="875" t="s">
        <v>288</v>
      </c>
      <c r="I3" s="875" t="s">
        <v>287</v>
      </c>
      <c r="J3" s="875" t="s">
        <v>289</v>
      </c>
      <c r="K3" s="875" t="s">
        <v>287</v>
      </c>
      <c r="L3" s="875" t="s">
        <v>290</v>
      </c>
      <c r="M3" s="875" t="s">
        <v>287</v>
      </c>
      <c r="N3" s="875" t="s">
        <v>291</v>
      </c>
      <c r="O3" s="875" t="s">
        <v>287</v>
      </c>
    </row>
    <row r="4" spans="1:15">
      <c r="A4" s="879"/>
      <c r="B4" s="880"/>
      <c r="C4" s="877"/>
      <c r="D4" s="882"/>
      <c r="E4" s="882"/>
      <c r="F4" s="875"/>
      <c r="G4" s="876"/>
      <c r="H4" s="876"/>
      <c r="I4" s="876"/>
      <c r="J4" s="875"/>
      <c r="K4" s="876"/>
      <c r="L4" s="875"/>
      <c r="M4" s="876"/>
      <c r="N4" s="875"/>
      <c r="O4" s="876"/>
    </row>
    <row r="5" spans="1:15">
      <c r="A5" s="879"/>
      <c r="B5" s="880"/>
      <c r="C5" s="877"/>
      <c r="D5" s="883"/>
      <c r="E5" s="883"/>
      <c r="F5" s="875"/>
      <c r="G5" s="876"/>
      <c r="H5" s="876"/>
      <c r="I5" s="876"/>
      <c r="J5" s="875"/>
      <c r="K5" s="876"/>
      <c r="L5" s="875"/>
      <c r="M5" s="876"/>
      <c r="N5" s="875"/>
      <c r="O5" s="876"/>
    </row>
    <row r="6" spans="1:15">
      <c r="A6" s="215"/>
      <c r="B6" s="28">
        <f>F6+H6+J6+L6</f>
        <v>12</v>
      </c>
      <c r="C6" s="28">
        <f>'№2. итоговое кол-во организаций'!D3+'№2. итоговое кол-во организаций'!D6+'№2. итоговое кол-во организаций'!D24+'№2. итоговое кол-во организаций'!D27+'№2. итоговое кол-во организаций'!D33</f>
        <v>12</v>
      </c>
      <c r="D6" s="28">
        <f>G6+I6+K6+M6</f>
        <v>1037</v>
      </c>
      <c r="E6" s="28">
        <f>'№2. итоговое кол-во организаций'!J3+'№2. итоговое кол-во организаций'!J6+'№2. итоговое кол-во организаций'!J24+'№2. итоговое кол-во организаций'!J27+'№2. итоговое кол-во организаций'!J33</f>
        <v>1037</v>
      </c>
      <c r="F6" s="215">
        <v>9</v>
      </c>
      <c r="G6" s="215">
        <v>952</v>
      </c>
      <c r="H6" s="215">
        <v>0</v>
      </c>
      <c r="I6" s="215">
        <v>0</v>
      </c>
      <c r="J6" s="215">
        <v>3</v>
      </c>
      <c r="K6" s="215">
        <v>85</v>
      </c>
      <c r="L6" s="215">
        <v>0</v>
      </c>
      <c r="M6" s="215">
        <v>0</v>
      </c>
      <c r="N6" s="215">
        <v>4</v>
      </c>
      <c r="O6" s="215">
        <v>106</v>
      </c>
    </row>
    <row r="7" spans="1: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>
      <c r="A8" s="20"/>
      <c r="B8" s="20"/>
      <c r="C8" s="20"/>
      <c r="D8" s="20"/>
      <c r="E8" s="20"/>
      <c r="F8" s="20"/>
      <c r="G8" s="319"/>
      <c r="H8" s="20"/>
      <c r="I8" s="20"/>
      <c r="J8" s="20"/>
      <c r="K8" s="20"/>
      <c r="L8" s="20"/>
      <c r="M8" s="20"/>
      <c r="N8" s="20"/>
      <c r="O8" s="20"/>
    </row>
    <row r="9" spans="1:15" ht="54" customHeight="1">
      <c r="A9" s="337" t="s">
        <v>325</v>
      </c>
      <c r="C9" s="326" t="s">
        <v>326</v>
      </c>
      <c r="D9" s="19"/>
      <c r="E9" s="339" t="s">
        <v>335</v>
      </c>
      <c r="F9" s="339"/>
      <c r="G9" s="339"/>
      <c r="H9" s="20"/>
      <c r="I9" s="20"/>
      <c r="J9" s="20"/>
      <c r="K9" s="20"/>
      <c r="L9" s="20"/>
      <c r="M9" s="20"/>
      <c r="N9" s="20"/>
      <c r="O9" s="20"/>
    </row>
  </sheetData>
  <sheetProtection password="E01D" sheet="1" objects="1" scenarios="1"/>
  <mergeCells count="17">
    <mergeCell ref="D3:D5"/>
    <mergeCell ref="E9:G9"/>
    <mergeCell ref="M3:M5"/>
    <mergeCell ref="N3:N5"/>
    <mergeCell ref="O3:O5"/>
    <mergeCell ref="A1:O1"/>
    <mergeCell ref="C3:C5"/>
    <mergeCell ref="I3:I5"/>
    <mergeCell ref="J3:J5"/>
    <mergeCell ref="K3:K5"/>
    <mergeCell ref="L3:L5"/>
    <mergeCell ref="A3:A5"/>
    <mergeCell ref="B3:B5"/>
    <mergeCell ref="F3:F5"/>
    <mergeCell ref="G3:G5"/>
    <mergeCell ref="H3:H5"/>
    <mergeCell ref="E3:E5"/>
  </mergeCells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P15"/>
  <sheetViews>
    <sheetView view="pageBreakPreview" zoomScale="90" zoomScaleNormal="100" zoomScaleSheetLayoutView="90" workbookViewId="0">
      <selection activeCell="N11" sqref="N11"/>
    </sheetView>
  </sheetViews>
  <sheetFormatPr defaultRowHeight="15"/>
  <cols>
    <col min="1" max="1" width="6.7109375" customWidth="1"/>
  </cols>
  <sheetData>
    <row r="1" spans="1:172" s="69" customFormat="1" ht="18.75">
      <c r="A1" s="474" t="s">
        <v>113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4"/>
      <c r="AY1" s="474"/>
      <c r="AZ1" s="474"/>
      <c r="BA1" s="474"/>
      <c r="BB1" s="474"/>
      <c r="BC1" s="474"/>
      <c r="BD1" s="474"/>
      <c r="BE1" s="474"/>
      <c r="BF1" s="474"/>
      <c r="BG1" s="474"/>
      <c r="BH1" s="474"/>
      <c r="BI1" s="474"/>
      <c r="BJ1" s="474"/>
      <c r="BK1" s="474"/>
      <c r="BL1" s="474"/>
      <c r="BM1" s="474"/>
      <c r="BN1" s="474"/>
      <c r="BO1" s="474"/>
      <c r="BP1" s="474"/>
      <c r="BQ1" s="474"/>
      <c r="BR1" s="474"/>
      <c r="BS1" s="474"/>
      <c r="BT1" s="474"/>
      <c r="BU1" s="474"/>
      <c r="BV1" s="474"/>
      <c r="BW1" s="474"/>
      <c r="BX1" s="474"/>
      <c r="BY1" s="474"/>
      <c r="BZ1" s="474"/>
      <c r="CA1" s="474"/>
      <c r="CB1" s="474"/>
      <c r="CC1" s="474"/>
      <c r="CD1" s="474"/>
      <c r="CE1" s="474"/>
      <c r="CF1" s="474"/>
      <c r="CG1" s="474"/>
      <c r="CH1" s="474"/>
      <c r="CI1" s="474"/>
      <c r="CJ1" s="474"/>
      <c r="CK1" s="474"/>
      <c r="CL1" s="474"/>
      <c r="CM1" s="474"/>
      <c r="CN1" s="474"/>
      <c r="CO1" s="474"/>
      <c r="CP1" s="474"/>
      <c r="CQ1" s="474"/>
      <c r="CR1" s="474"/>
      <c r="CS1" s="474"/>
      <c r="CT1" s="474"/>
      <c r="CU1" s="474"/>
      <c r="CV1" s="474"/>
      <c r="CW1" s="474"/>
      <c r="CX1" s="474"/>
      <c r="CY1" s="474"/>
      <c r="CZ1" s="474"/>
      <c r="DA1" s="474"/>
      <c r="DB1" s="474"/>
      <c r="DC1" s="474"/>
      <c r="DD1" s="474"/>
      <c r="DE1" s="474"/>
      <c r="DF1" s="474"/>
      <c r="DG1" s="474"/>
      <c r="DH1" s="474"/>
      <c r="DI1" s="474"/>
      <c r="DJ1" s="474"/>
      <c r="DK1" s="474"/>
      <c r="DL1" s="474"/>
      <c r="DM1" s="474"/>
      <c r="DN1" s="474"/>
      <c r="DO1" s="474"/>
      <c r="DP1" s="474"/>
      <c r="DQ1" s="474"/>
      <c r="DR1" s="474"/>
      <c r="DS1" s="474"/>
      <c r="DT1" s="474"/>
      <c r="DU1" s="474"/>
      <c r="DV1" s="474"/>
      <c r="DW1" s="474"/>
      <c r="DX1" s="474"/>
      <c r="DY1" s="474"/>
      <c r="DZ1" s="474"/>
      <c r="EA1" s="474"/>
      <c r="EB1" s="474"/>
      <c r="EC1" s="474"/>
      <c r="ED1" s="474"/>
      <c r="EE1" s="474"/>
      <c r="EF1" s="474"/>
      <c r="EG1" s="474"/>
      <c r="EH1" s="474"/>
      <c r="EI1" s="474"/>
      <c r="EJ1" s="474"/>
      <c r="EK1" s="474"/>
      <c r="EL1" s="474"/>
      <c r="EM1" s="474"/>
      <c r="EN1" s="474"/>
      <c r="EO1" s="474"/>
      <c r="EP1" s="474"/>
      <c r="EQ1" s="474"/>
      <c r="ER1" s="474"/>
      <c r="ES1" s="474"/>
      <c r="ET1" s="474"/>
      <c r="EU1" s="474"/>
      <c r="EV1" s="474"/>
      <c r="EW1" s="474"/>
      <c r="EX1" s="474"/>
      <c r="EY1" s="474"/>
      <c r="EZ1" s="474"/>
      <c r="FA1" s="474"/>
      <c r="FB1" s="474"/>
      <c r="FC1" s="474"/>
      <c r="FD1" s="474"/>
      <c r="FE1" s="474"/>
      <c r="FF1" s="474"/>
      <c r="FG1" s="474"/>
      <c r="FH1" s="474"/>
      <c r="FI1" s="474"/>
      <c r="FJ1" s="474"/>
      <c r="FK1" s="474"/>
      <c r="FL1" s="474"/>
      <c r="FM1" s="474"/>
      <c r="FN1" s="474"/>
      <c r="FO1" s="474"/>
      <c r="FP1" s="128"/>
    </row>
    <row r="2" spans="1:172" s="69" customFormat="1" ht="18.7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  <c r="FF2" s="201"/>
      <c r="FG2" s="201"/>
      <c r="FH2" s="201"/>
      <c r="FI2" s="201"/>
      <c r="FJ2" s="201"/>
      <c r="FK2" s="201"/>
      <c r="FL2" s="201"/>
      <c r="FM2" s="201"/>
      <c r="FN2" s="201"/>
      <c r="FO2" s="201"/>
      <c r="FP2" s="128"/>
    </row>
    <row r="3" spans="1:172" s="2" customFormat="1" ht="15" customHeight="1">
      <c r="A3" s="379" t="s">
        <v>82</v>
      </c>
      <c r="B3" s="379" t="s">
        <v>38</v>
      </c>
      <c r="C3" s="379"/>
      <c r="D3" s="382" t="s">
        <v>106</v>
      </c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4"/>
      <c r="AB3" s="368" t="s">
        <v>21</v>
      </c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9" t="s">
        <v>108</v>
      </c>
      <c r="BA3" s="369"/>
      <c r="BB3" s="369"/>
      <c r="BC3" s="369"/>
      <c r="BD3" s="369"/>
      <c r="BE3" s="369"/>
      <c r="BF3" s="369"/>
      <c r="BG3" s="369"/>
      <c r="BH3" s="369"/>
      <c r="BI3" s="369"/>
      <c r="BJ3" s="369"/>
      <c r="BK3" s="369"/>
      <c r="BL3" s="369"/>
      <c r="BM3" s="369"/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81" t="s">
        <v>22</v>
      </c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494" t="s">
        <v>105</v>
      </c>
      <c r="CW3" s="495"/>
      <c r="CX3" s="495"/>
      <c r="CY3" s="495"/>
      <c r="CZ3" s="495"/>
      <c r="DA3" s="495"/>
      <c r="DB3" s="495"/>
      <c r="DC3" s="495"/>
      <c r="DD3" s="495"/>
      <c r="DE3" s="495"/>
      <c r="DF3" s="495"/>
      <c r="DG3" s="495"/>
      <c r="DH3" s="495"/>
      <c r="DI3" s="495"/>
      <c r="DJ3" s="495"/>
      <c r="DK3" s="495"/>
      <c r="DL3" s="495"/>
      <c r="DM3" s="495"/>
      <c r="DN3" s="495"/>
      <c r="DO3" s="495"/>
      <c r="DP3" s="495"/>
      <c r="DQ3" s="495"/>
      <c r="DR3" s="495"/>
      <c r="DS3" s="496"/>
      <c r="DT3" s="506" t="s">
        <v>23</v>
      </c>
      <c r="DU3" s="507"/>
      <c r="DV3" s="507"/>
      <c r="DW3" s="507"/>
      <c r="DX3" s="507"/>
      <c r="DY3" s="507"/>
      <c r="DZ3" s="507"/>
      <c r="EA3" s="507"/>
      <c r="EB3" s="507"/>
      <c r="EC3" s="507"/>
      <c r="ED3" s="507"/>
      <c r="EE3" s="507"/>
      <c r="EF3" s="507"/>
      <c r="EG3" s="507"/>
      <c r="EH3" s="507"/>
      <c r="EI3" s="507"/>
      <c r="EJ3" s="507"/>
      <c r="EK3" s="507"/>
      <c r="EL3" s="507"/>
      <c r="EM3" s="507"/>
      <c r="EN3" s="507"/>
      <c r="EO3" s="507"/>
      <c r="EP3" s="507"/>
      <c r="EQ3" s="508"/>
      <c r="ER3" s="385" t="s">
        <v>24</v>
      </c>
      <c r="ES3" s="385"/>
      <c r="ET3" s="385"/>
      <c r="EU3" s="385"/>
      <c r="EV3" s="385"/>
      <c r="EW3" s="385"/>
      <c r="EX3" s="385"/>
      <c r="EY3" s="385"/>
      <c r="EZ3" s="385"/>
      <c r="FA3" s="385"/>
      <c r="FB3" s="385"/>
      <c r="FC3" s="385"/>
      <c r="FD3" s="385"/>
      <c r="FE3" s="385"/>
      <c r="FF3" s="385"/>
      <c r="FG3" s="385"/>
      <c r="FH3" s="385"/>
      <c r="FI3" s="385"/>
      <c r="FJ3" s="385"/>
      <c r="FK3" s="385"/>
      <c r="FL3" s="385"/>
      <c r="FM3" s="385"/>
      <c r="FN3" s="385"/>
      <c r="FO3" s="385"/>
      <c r="FP3" s="129"/>
    </row>
    <row r="4" spans="1:172" ht="15" customHeight="1">
      <c r="A4" s="379"/>
      <c r="B4" s="379"/>
      <c r="C4" s="379"/>
      <c r="D4" s="386" t="s">
        <v>25</v>
      </c>
      <c r="E4" s="387"/>
      <c r="F4" s="388"/>
      <c r="G4" s="392" t="s">
        <v>26</v>
      </c>
      <c r="H4" s="393"/>
      <c r="I4" s="394"/>
      <c r="J4" s="398" t="s">
        <v>27</v>
      </c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400"/>
      <c r="Y4" s="127"/>
      <c r="Z4" s="127"/>
      <c r="AA4" s="127"/>
      <c r="AB4" s="401" t="s">
        <v>25</v>
      </c>
      <c r="AC4" s="402"/>
      <c r="AD4" s="403"/>
      <c r="AE4" s="407" t="s">
        <v>26</v>
      </c>
      <c r="AF4" s="408"/>
      <c r="AG4" s="409"/>
      <c r="AH4" s="413" t="s">
        <v>27</v>
      </c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5"/>
      <c r="AW4" s="416" t="s">
        <v>28</v>
      </c>
      <c r="AX4" s="416"/>
      <c r="AY4" s="416"/>
      <c r="AZ4" s="417" t="s">
        <v>25</v>
      </c>
      <c r="BA4" s="418"/>
      <c r="BB4" s="419"/>
      <c r="BC4" s="423" t="s">
        <v>26</v>
      </c>
      <c r="BD4" s="424"/>
      <c r="BE4" s="425"/>
      <c r="BF4" s="433" t="s">
        <v>27</v>
      </c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5"/>
      <c r="BU4" s="436" t="s">
        <v>28</v>
      </c>
      <c r="BV4" s="436"/>
      <c r="BW4" s="436"/>
      <c r="BX4" s="437" t="s">
        <v>25</v>
      </c>
      <c r="BY4" s="438"/>
      <c r="BZ4" s="439"/>
      <c r="CA4" s="443" t="s">
        <v>26</v>
      </c>
      <c r="CB4" s="444"/>
      <c r="CC4" s="445"/>
      <c r="CD4" s="449" t="s">
        <v>27</v>
      </c>
      <c r="CE4" s="450"/>
      <c r="CF4" s="450"/>
      <c r="CG4" s="450"/>
      <c r="CH4" s="450"/>
      <c r="CI4" s="450"/>
      <c r="CJ4" s="450"/>
      <c r="CK4" s="450"/>
      <c r="CL4" s="450"/>
      <c r="CM4" s="450"/>
      <c r="CN4" s="450"/>
      <c r="CO4" s="450"/>
      <c r="CP4" s="450"/>
      <c r="CQ4" s="450"/>
      <c r="CR4" s="451"/>
      <c r="CS4" s="430" t="s">
        <v>28</v>
      </c>
      <c r="CT4" s="430"/>
      <c r="CU4" s="430"/>
      <c r="CV4" s="482" t="s">
        <v>25</v>
      </c>
      <c r="CW4" s="483"/>
      <c r="CX4" s="484"/>
      <c r="CY4" s="488" t="s">
        <v>26</v>
      </c>
      <c r="CZ4" s="489"/>
      <c r="DA4" s="490"/>
      <c r="DB4" s="503" t="s">
        <v>27</v>
      </c>
      <c r="DC4" s="504"/>
      <c r="DD4" s="504"/>
      <c r="DE4" s="504"/>
      <c r="DF4" s="504"/>
      <c r="DG4" s="504"/>
      <c r="DH4" s="504"/>
      <c r="DI4" s="504"/>
      <c r="DJ4" s="504"/>
      <c r="DK4" s="504"/>
      <c r="DL4" s="504"/>
      <c r="DM4" s="504"/>
      <c r="DN4" s="504"/>
      <c r="DO4" s="504"/>
      <c r="DP4" s="505"/>
      <c r="DQ4" s="497" t="s">
        <v>28</v>
      </c>
      <c r="DR4" s="498"/>
      <c r="DS4" s="499"/>
      <c r="DT4" s="509" t="s">
        <v>25</v>
      </c>
      <c r="DU4" s="510"/>
      <c r="DV4" s="511"/>
      <c r="DW4" s="515" t="s">
        <v>26</v>
      </c>
      <c r="DX4" s="516"/>
      <c r="DY4" s="517"/>
      <c r="DZ4" s="521" t="s">
        <v>27</v>
      </c>
      <c r="EA4" s="522"/>
      <c r="EB4" s="522"/>
      <c r="EC4" s="522"/>
      <c r="ED4" s="522"/>
      <c r="EE4" s="522"/>
      <c r="EF4" s="522"/>
      <c r="EG4" s="522"/>
      <c r="EH4" s="522"/>
      <c r="EI4" s="522"/>
      <c r="EJ4" s="522"/>
      <c r="EK4" s="522"/>
      <c r="EL4" s="522"/>
      <c r="EM4" s="522"/>
      <c r="EN4" s="523"/>
      <c r="EO4" s="524" t="s">
        <v>28</v>
      </c>
      <c r="EP4" s="524"/>
      <c r="EQ4" s="524"/>
      <c r="ER4" s="454" t="s">
        <v>25</v>
      </c>
      <c r="ES4" s="455"/>
      <c r="ET4" s="456"/>
      <c r="EU4" s="460" t="s">
        <v>26</v>
      </c>
      <c r="EV4" s="461"/>
      <c r="EW4" s="462"/>
      <c r="EX4" s="478" t="s">
        <v>27</v>
      </c>
      <c r="EY4" s="479"/>
      <c r="EZ4" s="479"/>
      <c r="FA4" s="479"/>
      <c r="FB4" s="479"/>
      <c r="FC4" s="479"/>
      <c r="FD4" s="479"/>
      <c r="FE4" s="479"/>
      <c r="FF4" s="479"/>
      <c r="FG4" s="479"/>
      <c r="FH4" s="479"/>
      <c r="FI4" s="479"/>
      <c r="FJ4" s="479"/>
      <c r="FK4" s="479"/>
      <c r="FL4" s="480"/>
      <c r="FM4" s="481" t="s">
        <v>28</v>
      </c>
      <c r="FN4" s="481"/>
      <c r="FO4" s="481"/>
      <c r="FP4" s="20"/>
    </row>
    <row r="5" spans="1:172">
      <c r="A5" s="379"/>
      <c r="B5" s="379"/>
      <c r="C5" s="379"/>
      <c r="D5" s="389"/>
      <c r="E5" s="390"/>
      <c r="F5" s="391"/>
      <c r="G5" s="395"/>
      <c r="H5" s="396"/>
      <c r="I5" s="397"/>
      <c r="J5" s="373" t="s">
        <v>29</v>
      </c>
      <c r="K5" s="373"/>
      <c r="L5" s="374"/>
      <c r="M5" s="375" t="s">
        <v>30</v>
      </c>
      <c r="N5" s="373"/>
      <c r="O5" s="374"/>
      <c r="P5" s="375" t="s">
        <v>31</v>
      </c>
      <c r="Q5" s="373"/>
      <c r="R5" s="374"/>
      <c r="S5" s="375" t="s">
        <v>32</v>
      </c>
      <c r="T5" s="373"/>
      <c r="U5" s="374"/>
      <c r="V5" s="375" t="s">
        <v>33</v>
      </c>
      <c r="W5" s="373"/>
      <c r="X5" s="374"/>
      <c r="Y5" s="375" t="s">
        <v>28</v>
      </c>
      <c r="Z5" s="373"/>
      <c r="AA5" s="374"/>
      <c r="AB5" s="404"/>
      <c r="AC5" s="405"/>
      <c r="AD5" s="406"/>
      <c r="AE5" s="410"/>
      <c r="AF5" s="411"/>
      <c r="AG5" s="412"/>
      <c r="AH5" s="377" t="s">
        <v>29</v>
      </c>
      <c r="AI5" s="377"/>
      <c r="AJ5" s="378"/>
      <c r="AK5" s="376" t="s">
        <v>30</v>
      </c>
      <c r="AL5" s="377"/>
      <c r="AM5" s="378"/>
      <c r="AN5" s="376" t="s">
        <v>31</v>
      </c>
      <c r="AO5" s="377"/>
      <c r="AP5" s="378"/>
      <c r="AQ5" s="376" t="s">
        <v>32</v>
      </c>
      <c r="AR5" s="377"/>
      <c r="AS5" s="378"/>
      <c r="AT5" s="376" t="s">
        <v>33</v>
      </c>
      <c r="AU5" s="377"/>
      <c r="AV5" s="378"/>
      <c r="AW5" s="416"/>
      <c r="AX5" s="416"/>
      <c r="AY5" s="416"/>
      <c r="AZ5" s="420"/>
      <c r="BA5" s="421"/>
      <c r="BB5" s="422"/>
      <c r="BC5" s="426"/>
      <c r="BD5" s="427"/>
      <c r="BE5" s="428"/>
      <c r="BF5" s="371" t="s">
        <v>29</v>
      </c>
      <c r="BG5" s="371"/>
      <c r="BH5" s="372"/>
      <c r="BI5" s="370" t="s">
        <v>30</v>
      </c>
      <c r="BJ5" s="371"/>
      <c r="BK5" s="372"/>
      <c r="BL5" s="370" t="s">
        <v>31</v>
      </c>
      <c r="BM5" s="371"/>
      <c r="BN5" s="372"/>
      <c r="BO5" s="370" t="s">
        <v>32</v>
      </c>
      <c r="BP5" s="371"/>
      <c r="BQ5" s="372"/>
      <c r="BR5" s="370" t="s">
        <v>33</v>
      </c>
      <c r="BS5" s="371"/>
      <c r="BT5" s="372"/>
      <c r="BU5" s="436"/>
      <c r="BV5" s="436"/>
      <c r="BW5" s="436"/>
      <c r="BX5" s="440"/>
      <c r="BY5" s="441"/>
      <c r="BZ5" s="442"/>
      <c r="CA5" s="446"/>
      <c r="CB5" s="447"/>
      <c r="CC5" s="448"/>
      <c r="CD5" s="431" t="s">
        <v>29</v>
      </c>
      <c r="CE5" s="431"/>
      <c r="CF5" s="432"/>
      <c r="CG5" s="452" t="s">
        <v>30</v>
      </c>
      <c r="CH5" s="431"/>
      <c r="CI5" s="432"/>
      <c r="CJ5" s="452" t="s">
        <v>31</v>
      </c>
      <c r="CK5" s="431"/>
      <c r="CL5" s="432"/>
      <c r="CM5" s="452" t="s">
        <v>32</v>
      </c>
      <c r="CN5" s="431"/>
      <c r="CO5" s="432"/>
      <c r="CP5" s="452" t="s">
        <v>33</v>
      </c>
      <c r="CQ5" s="431"/>
      <c r="CR5" s="432"/>
      <c r="CS5" s="430"/>
      <c r="CT5" s="430"/>
      <c r="CU5" s="430"/>
      <c r="CV5" s="485"/>
      <c r="CW5" s="486"/>
      <c r="CX5" s="487"/>
      <c r="CY5" s="491"/>
      <c r="CZ5" s="492"/>
      <c r="DA5" s="493"/>
      <c r="DB5" s="466" t="s">
        <v>29</v>
      </c>
      <c r="DC5" s="467"/>
      <c r="DD5" s="468"/>
      <c r="DE5" s="466" t="s">
        <v>30</v>
      </c>
      <c r="DF5" s="467"/>
      <c r="DG5" s="468"/>
      <c r="DH5" s="466" t="s">
        <v>31</v>
      </c>
      <c r="DI5" s="467"/>
      <c r="DJ5" s="468"/>
      <c r="DK5" s="466" t="s">
        <v>32</v>
      </c>
      <c r="DL5" s="467"/>
      <c r="DM5" s="468"/>
      <c r="DN5" s="466" t="s">
        <v>33</v>
      </c>
      <c r="DO5" s="467"/>
      <c r="DP5" s="468"/>
      <c r="DQ5" s="500"/>
      <c r="DR5" s="501"/>
      <c r="DS5" s="502"/>
      <c r="DT5" s="512"/>
      <c r="DU5" s="513"/>
      <c r="DV5" s="514"/>
      <c r="DW5" s="518"/>
      <c r="DX5" s="519"/>
      <c r="DY5" s="520"/>
      <c r="DZ5" s="525" t="s">
        <v>29</v>
      </c>
      <c r="EA5" s="525"/>
      <c r="EB5" s="526"/>
      <c r="EC5" s="527" t="s">
        <v>30</v>
      </c>
      <c r="ED5" s="525"/>
      <c r="EE5" s="526"/>
      <c r="EF5" s="527" t="s">
        <v>31</v>
      </c>
      <c r="EG5" s="525"/>
      <c r="EH5" s="526"/>
      <c r="EI5" s="527" t="s">
        <v>32</v>
      </c>
      <c r="EJ5" s="525"/>
      <c r="EK5" s="526"/>
      <c r="EL5" s="527" t="s">
        <v>33</v>
      </c>
      <c r="EM5" s="525"/>
      <c r="EN5" s="526"/>
      <c r="EO5" s="524"/>
      <c r="EP5" s="524"/>
      <c r="EQ5" s="524"/>
      <c r="ER5" s="457"/>
      <c r="ES5" s="458"/>
      <c r="ET5" s="459"/>
      <c r="EU5" s="463"/>
      <c r="EV5" s="464"/>
      <c r="EW5" s="465"/>
      <c r="EX5" s="475" t="s">
        <v>29</v>
      </c>
      <c r="EY5" s="475"/>
      <c r="EZ5" s="476"/>
      <c r="FA5" s="477" t="s">
        <v>30</v>
      </c>
      <c r="FB5" s="475"/>
      <c r="FC5" s="476"/>
      <c r="FD5" s="477" t="s">
        <v>31</v>
      </c>
      <c r="FE5" s="475"/>
      <c r="FF5" s="476"/>
      <c r="FG5" s="477" t="s">
        <v>32</v>
      </c>
      <c r="FH5" s="475"/>
      <c r="FI5" s="476"/>
      <c r="FJ5" s="477" t="s">
        <v>33</v>
      </c>
      <c r="FK5" s="475"/>
      <c r="FL5" s="476"/>
      <c r="FM5" s="481"/>
      <c r="FN5" s="481"/>
      <c r="FO5" s="481"/>
      <c r="FP5" s="20"/>
    </row>
    <row r="6" spans="1:172">
      <c r="A6" s="379"/>
      <c r="B6" s="379"/>
      <c r="C6" s="379"/>
      <c r="D6" s="21" t="s">
        <v>34</v>
      </c>
      <c r="E6" s="21" t="s">
        <v>35</v>
      </c>
      <c r="F6" s="21" t="s">
        <v>36</v>
      </c>
      <c r="G6" s="21" t="s">
        <v>34</v>
      </c>
      <c r="H6" s="21" t="s">
        <v>35</v>
      </c>
      <c r="I6" s="21" t="s">
        <v>36</v>
      </c>
      <c r="J6" s="21" t="s">
        <v>34</v>
      </c>
      <c r="K6" s="21" t="s">
        <v>35</v>
      </c>
      <c r="L6" s="21" t="s">
        <v>36</v>
      </c>
      <c r="M6" s="21" t="s">
        <v>34</v>
      </c>
      <c r="N6" s="21" t="s">
        <v>35</v>
      </c>
      <c r="O6" s="21" t="s">
        <v>36</v>
      </c>
      <c r="P6" s="21" t="s">
        <v>34</v>
      </c>
      <c r="Q6" s="21" t="s">
        <v>35</v>
      </c>
      <c r="R6" s="21" t="s">
        <v>36</v>
      </c>
      <c r="S6" s="21" t="s">
        <v>34</v>
      </c>
      <c r="T6" s="21" t="s">
        <v>35</v>
      </c>
      <c r="U6" s="21" t="s">
        <v>36</v>
      </c>
      <c r="V6" s="21" t="s">
        <v>34</v>
      </c>
      <c r="W6" s="21" t="s">
        <v>35</v>
      </c>
      <c r="X6" s="21" t="s">
        <v>36</v>
      </c>
      <c r="Y6" s="21" t="s">
        <v>34</v>
      </c>
      <c r="Z6" s="21" t="s">
        <v>35</v>
      </c>
      <c r="AA6" s="21" t="s">
        <v>36</v>
      </c>
      <c r="AB6" s="197" t="s">
        <v>34</v>
      </c>
      <c r="AC6" s="197" t="s">
        <v>35</v>
      </c>
      <c r="AD6" s="197" t="s">
        <v>36</v>
      </c>
      <c r="AE6" s="197" t="s">
        <v>34</v>
      </c>
      <c r="AF6" s="197" t="s">
        <v>35</v>
      </c>
      <c r="AG6" s="197" t="s">
        <v>36</v>
      </c>
      <c r="AH6" s="197" t="s">
        <v>34</v>
      </c>
      <c r="AI6" s="197" t="s">
        <v>35</v>
      </c>
      <c r="AJ6" s="197" t="s">
        <v>36</v>
      </c>
      <c r="AK6" s="197" t="s">
        <v>34</v>
      </c>
      <c r="AL6" s="197" t="s">
        <v>35</v>
      </c>
      <c r="AM6" s="197" t="s">
        <v>36</v>
      </c>
      <c r="AN6" s="197" t="s">
        <v>34</v>
      </c>
      <c r="AO6" s="197" t="s">
        <v>35</v>
      </c>
      <c r="AP6" s="197" t="s">
        <v>36</v>
      </c>
      <c r="AQ6" s="197" t="s">
        <v>34</v>
      </c>
      <c r="AR6" s="197" t="s">
        <v>35</v>
      </c>
      <c r="AS6" s="197" t="s">
        <v>36</v>
      </c>
      <c r="AT6" s="197" t="s">
        <v>34</v>
      </c>
      <c r="AU6" s="197" t="s">
        <v>35</v>
      </c>
      <c r="AV6" s="197" t="s">
        <v>36</v>
      </c>
      <c r="AW6" s="197" t="s">
        <v>34</v>
      </c>
      <c r="AX6" s="197" t="s">
        <v>35</v>
      </c>
      <c r="AY6" s="197" t="s">
        <v>36</v>
      </c>
      <c r="AZ6" s="199" t="s">
        <v>34</v>
      </c>
      <c r="BA6" s="199" t="s">
        <v>35</v>
      </c>
      <c r="BB6" s="199" t="s">
        <v>36</v>
      </c>
      <c r="BC6" s="199" t="s">
        <v>34</v>
      </c>
      <c r="BD6" s="199" t="s">
        <v>35</v>
      </c>
      <c r="BE6" s="199" t="s">
        <v>36</v>
      </c>
      <c r="BF6" s="199" t="s">
        <v>34</v>
      </c>
      <c r="BG6" s="199" t="s">
        <v>35</v>
      </c>
      <c r="BH6" s="199" t="s">
        <v>36</v>
      </c>
      <c r="BI6" s="199" t="s">
        <v>34</v>
      </c>
      <c r="BJ6" s="199" t="s">
        <v>35</v>
      </c>
      <c r="BK6" s="199" t="s">
        <v>36</v>
      </c>
      <c r="BL6" s="199" t="s">
        <v>34</v>
      </c>
      <c r="BM6" s="199" t="s">
        <v>35</v>
      </c>
      <c r="BN6" s="199" t="s">
        <v>36</v>
      </c>
      <c r="BO6" s="199" t="s">
        <v>34</v>
      </c>
      <c r="BP6" s="199" t="s">
        <v>35</v>
      </c>
      <c r="BQ6" s="199" t="s">
        <v>36</v>
      </c>
      <c r="BR6" s="199" t="s">
        <v>34</v>
      </c>
      <c r="BS6" s="199" t="s">
        <v>35</v>
      </c>
      <c r="BT6" s="199" t="s">
        <v>36</v>
      </c>
      <c r="BU6" s="199" t="s">
        <v>34</v>
      </c>
      <c r="BV6" s="199" t="s">
        <v>35</v>
      </c>
      <c r="BW6" s="199" t="s">
        <v>36</v>
      </c>
      <c r="BX6" s="198" t="s">
        <v>34</v>
      </c>
      <c r="BY6" s="198" t="s">
        <v>35</v>
      </c>
      <c r="BZ6" s="198" t="s">
        <v>36</v>
      </c>
      <c r="CA6" s="198" t="s">
        <v>34</v>
      </c>
      <c r="CB6" s="198" t="s">
        <v>35</v>
      </c>
      <c r="CC6" s="198" t="s">
        <v>36</v>
      </c>
      <c r="CD6" s="198" t="s">
        <v>34</v>
      </c>
      <c r="CE6" s="198" t="s">
        <v>35</v>
      </c>
      <c r="CF6" s="198" t="s">
        <v>36</v>
      </c>
      <c r="CG6" s="198" t="s">
        <v>34</v>
      </c>
      <c r="CH6" s="198" t="s">
        <v>35</v>
      </c>
      <c r="CI6" s="198" t="s">
        <v>36</v>
      </c>
      <c r="CJ6" s="198" t="s">
        <v>34</v>
      </c>
      <c r="CK6" s="198" t="s">
        <v>35</v>
      </c>
      <c r="CL6" s="198" t="s">
        <v>36</v>
      </c>
      <c r="CM6" s="198" t="s">
        <v>34</v>
      </c>
      <c r="CN6" s="198" t="s">
        <v>35</v>
      </c>
      <c r="CO6" s="198" t="s">
        <v>36</v>
      </c>
      <c r="CP6" s="198" t="s">
        <v>34</v>
      </c>
      <c r="CQ6" s="198" t="s">
        <v>35</v>
      </c>
      <c r="CR6" s="198" t="s">
        <v>36</v>
      </c>
      <c r="CS6" s="198" t="s">
        <v>34</v>
      </c>
      <c r="CT6" s="198" t="s">
        <v>35</v>
      </c>
      <c r="CU6" s="198" t="s">
        <v>36</v>
      </c>
      <c r="CV6" s="200" t="s">
        <v>34</v>
      </c>
      <c r="CW6" s="200" t="s">
        <v>35</v>
      </c>
      <c r="CX6" s="200" t="s">
        <v>36</v>
      </c>
      <c r="CY6" s="200" t="s">
        <v>34</v>
      </c>
      <c r="CZ6" s="200" t="s">
        <v>35</v>
      </c>
      <c r="DA6" s="200" t="s">
        <v>36</v>
      </c>
      <c r="DB6" s="200" t="s">
        <v>34</v>
      </c>
      <c r="DC6" s="200" t="s">
        <v>35</v>
      </c>
      <c r="DD6" s="200" t="s">
        <v>36</v>
      </c>
      <c r="DE6" s="200" t="s">
        <v>34</v>
      </c>
      <c r="DF6" s="200" t="s">
        <v>35</v>
      </c>
      <c r="DG6" s="200" t="s">
        <v>36</v>
      </c>
      <c r="DH6" s="200" t="s">
        <v>34</v>
      </c>
      <c r="DI6" s="200" t="s">
        <v>35</v>
      </c>
      <c r="DJ6" s="200" t="s">
        <v>36</v>
      </c>
      <c r="DK6" s="200" t="s">
        <v>34</v>
      </c>
      <c r="DL6" s="200" t="s">
        <v>35</v>
      </c>
      <c r="DM6" s="200" t="s">
        <v>36</v>
      </c>
      <c r="DN6" s="200" t="s">
        <v>34</v>
      </c>
      <c r="DO6" s="200" t="s">
        <v>35</v>
      </c>
      <c r="DP6" s="200" t="s">
        <v>36</v>
      </c>
      <c r="DQ6" s="200" t="s">
        <v>34</v>
      </c>
      <c r="DR6" s="200" t="s">
        <v>35</v>
      </c>
      <c r="DS6" s="200" t="s">
        <v>36</v>
      </c>
      <c r="DT6" s="203" t="s">
        <v>34</v>
      </c>
      <c r="DU6" s="203" t="s">
        <v>35</v>
      </c>
      <c r="DV6" s="203" t="s">
        <v>36</v>
      </c>
      <c r="DW6" s="203" t="s">
        <v>34</v>
      </c>
      <c r="DX6" s="203" t="s">
        <v>35</v>
      </c>
      <c r="DY6" s="203" t="s">
        <v>36</v>
      </c>
      <c r="DZ6" s="203" t="s">
        <v>34</v>
      </c>
      <c r="EA6" s="203" t="s">
        <v>35</v>
      </c>
      <c r="EB6" s="203" t="s">
        <v>36</v>
      </c>
      <c r="EC6" s="203" t="s">
        <v>34</v>
      </c>
      <c r="ED6" s="203" t="s">
        <v>35</v>
      </c>
      <c r="EE6" s="203" t="s">
        <v>36</v>
      </c>
      <c r="EF6" s="203" t="s">
        <v>34</v>
      </c>
      <c r="EG6" s="203" t="s">
        <v>35</v>
      </c>
      <c r="EH6" s="203" t="s">
        <v>36</v>
      </c>
      <c r="EI6" s="203" t="s">
        <v>34</v>
      </c>
      <c r="EJ6" s="203" t="s">
        <v>35</v>
      </c>
      <c r="EK6" s="203" t="s">
        <v>36</v>
      </c>
      <c r="EL6" s="203" t="s">
        <v>34</v>
      </c>
      <c r="EM6" s="203" t="s">
        <v>35</v>
      </c>
      <c r="EN6" s="203" t="s">
        <v>36</v>
      </c>
      <c r="EO6" s="203" t="s">
        <v>34</v>
      </c>
      <c r="EP6" s="203" t="s">
        <v>35</v>
      </c>
      <c r="EQ6" s="203" t="s">
        <v>36</v>
      </c>
      <c r="ER6" s="202" t="s">
        <v>34</v>
      </c>
      <c r="ES6" s="202" t="s">
        <v>35</v>
      </c>
      <c r="ET6" s="202" t="s">
        <v>36</v>
      </c>
      <c r="EU6" s="202" t="s">
        <v>34</v>
      </c>
      <c r="EV6" s="202" t="s">
        <v>35</v>
      </c>
      <c r="EW6" s="202" t="s">
        <v>36</v>
      </c>
      <c r="EX6" s="202" t="s">
        <v>34</v>
      </c>
      <c r="EY6" s="202" t="s">
        <v>35</v>
      </c>
      <c r="EZ6" s="202" t="s">
        <v>36</v>
      </c>
      <c r="FA6" s="202" t="s">
        <v>34</v>
      </c>
      <c r="FB6" s="202" t="s">
        <v>35</v>
      </c>
      <c r="FC6" s="202" t="s">
        <v>36</v>
      </c>
      <c r="FD6" s="202" t="s">
        <v>34</v>
      </c>
      <c r="FE6" s="202" t="s">
        <v>35</v>
      </c>
      <c r="FF6" s="202" t="s">
        <v>36</v>
      </c>
      <c r="FG6" s="202" t="s">
        <v>34</v>
      </c>
      <c r="FH6" s="202" t="s">
        <v>35</v>
      </c>
      <c r="FI6" s="202" t="s">
        <v>36</v>
      </c>
      <c r="FJ6" s="202" t="s">
        <v>34</v>
      </c>
      <c r="FK6" s="202" t="s">
        <v>35</v>
      </c>
      <c r="FL6" s="202" t="s">
        <v>36</v>
      </c>
      <c r="FM6" s="202" t="s">
        <v>34</v>
      </c>
      <c r="FN6" s="202" t="s">
        <v>35</v>
      </c>
      <c r="FO6" s="202" t="s">
        <v>36</v>
      </c>
      <c r="FP6" s="20"/>
    </row>
    <row r="7" spans="1:172">
      <c r="A7" s="130">
        <v>1</v>
      </c>
      <c r="B7" s="472" t="s">
        <v>314</v>
      </c>
      <c r="C7" s="473"/>
      <c r="D7" s="33">
        <v>0</v>
      </c>
      <c r="E7" s="33">
        <v>0</v>
      </c>
      <c r="F7" s="33">
        <v>0</v>
      </c>
      <c r="G7" s="33">
        <v>1</v>
      </c>
      <c r="H7" s="33">
        <v>20</v>
      </c>
      <c r="I7" s="33">
        <v>3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1</v>
      </c>
      <c r="Q7" s="33">
        <v>20</v>
      </c>
      <c r="R7" s="33">
        <v>9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23">
        <f>SUM(D7,G7,J7,M7,P7,S7,V7,)</f>
        <v>2</v>
      </c>
      <c r="Z7" s="23">
        <f>SUM(E7,H7,K7,N7,Q7,T7,W7,)</f>
        <v>40</v>
      </c>
      <c r="AA7" s="23">
        <f>SUM(F7,I7,L7,O7,R7,U7,X7,)</f>
        <v>12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  <c r="AT7" s="33">
        <v>0</v>
      </c>
      <c r="AU7" s="33">
        <v>0</v>
      </c>
      <c r="AV7" s="33">
        <v>0</v>
      </c>
      <c r="AW7" s="24">
        <f>SUM(AB7,AE7,AH7,AK7,AN7,AQ7,AT7,)</f>
        <v>0</v>
      </c>
      <c r="AX7" s="24">
        <f>SUM(AC7,AF7,AI7,AL7,AO7,AR7,AU7,)</f>
        <v>0</v>
      </c>
      <c r="AY7" s="24">
        <f>SUM(AD7,AG7,AJ7,AM7,AP7,AS7,AV7,)</f>
        <v>0</v>
      </c>
      <c r="AZ7" s="33">
        <v>0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  <c r="BF7" s="33">
        <v>0</v>
      </c>
      <c r="BG7" s="33">
        <v>0</v>
      </c>
      <c r="BH7" s="33">
        <v>0</v>
      </c>
      <c r="BI7" s="33">
        <v>0</v>
      </c>
      <c r="BJ7" s="33">
        <v>0</v>
      </c>
      <c r="BK7" s="33">
        <v>0</v>
      </c>
      <c r="BL7" s="33">
        <v>0</v>
      </c>
      <c r="BM7" s="33">
        <v>0</v>
      </c>
      <c r="BN7" s="33">
        <v>0</v>
      </c>
      <c r="BO7" s="33">
        <v>0</v>
      </c>
      <c r="BP7" s="33">
        <v>0</v>
      </c>
      <c r="BQ7" s="33">
        <v>0</v>
      </c>
      <c r="BR7" s="33">
        <v>0</v>
      </c>
      <c r="BS7" s="33">
        <v>0</v>
      </c>
      <c r="BT7" s="33">
        <v>0</v>
      </c>
      <c r="BU7" s="25">
        <f>SUM(AZ7,BC7,BF7,BI7,BL7,BO7,BR7,)</f>
        <v>0</v>
      </c>
      <c r="BV7" s="25">
        <f>SUM(BA7,BD7,BG7,BJ7,BM7,BP7,BS7,)</f>
        <v>0</v>
      </c>
      <c r="BW7" s="25">
        <f>SUM(BB7,BE7,BH7,BK7,BN7,BQ7,BT7,)</f>
        <v>0</v>
      </c>
      <c r="BX7" s="33">
        <v>0</v>
      </c>
      <c r="BY7" s="33">
        <v>0</v>
      </c>
      <c r="BZ7" s="33">
        <v>0</v>
      </c>
      <c r="CA7" s="33">
        <v>0</v>
      </c>
      <c r="CB7" s="33">
        <v>0</v>
      </c>
      <c r="CC7" s="33">
        <v>0</v>
      </c>
      <c r="CD7" s="33">
        <v>0</v>
      </c>
      <c r="CE7" s="33">
        <v>0</v>
      </c>
      <c r="CF7" s="33">
        <v>0</v>
      </c>
      <c r="CG7" s="33">
        <v>0</v>
      </c>
      <c r="CH7" s="33">
        <v>0</v>
      </c>
      <c r="CI7" s="33">
        <v>0</v>
      </c>
      <c r="CJ7" s="33">
        <v>0</v>
      </c>
      <c r="CK7" s="33">
        <v>0</v>
      </c>
      <c r="CL7" s="33">
        <v>0</v>
      </c>
      <c r="CM7" s="33">
        <v>0</v>
      </c>
      <c r="CN7" s="33">
        <v>0</v>
      </c>
      <c r="CO7" s="33">
        <v>0</v>
      </c>
      <c r="CP7" s="33">
        <v>0</v>
      </c>
      <c r="CQ7" s="33">
        <v>0</v>
      </c>
      <c r="CR7" s="33">
        <v>0</v>
      </c>
      <c r="CS7" s="26">
        <f>SUM(BX7,CA7,CD7,CG7,CJ7,CM7,CP7,)</f>
        <v>0</v>
      </c>
      <c r="CT7" s="26">
        <f>SUM(BY7,CB7,CE7,CH7,CK7,CN7,CQ7,)</f>
        <v>0</v>
      </c>
      <c r="CU7" s="26">
        <f>SUM(BZ7,CC7,CF7,CI7,CL7,CO7,CR7,)</f>
        <v>0</v>
      </c>
      <c r="CV7" s="33">
        <v>0</v>
      </c>
      <c r="CW7" s="33">
        <v>0</v>
      </c>
      <c r="CX7" s="33">
        <v>0</v>
      </c>
      <c r="CY7" s="33">
        <v>0</v>
      </c>
      <c r="CZ7" s="33">
        <v>0</v>
      </c>
      <c r="DA7" s="33">
        <v>0</v>
      </c>
      <c r="DB7" s="33">
        <v>0</v>
      </c>
      <c r="DC7" s="33">
        <v>0</v>
      </c>
      <c r="DD7" s="33">
        <v>0</v>
      </c>
      <c r="DE7" s="33">
        <v>0</v>
      </c>
      <c r="DF7" s="33">
        <v>0</v>
      </c>
      <c r="DG7" s="33">
        <v>0</v>
      </c>
      <c r="DH7" s="33">
        <v>0</v>
      </c>
      <c r="DI7" s="33">
        <v>0</v>
      </c>
      <c r="DJ7" s="33">
        <v>0</v>
      </c>
      <c r="DK7" s="33">
        <v>0</v>
      </c>
      <c r="DL7" s="33">
        <v>0</v>
      </c>
      <c r="DM7" s="33">
        <v>0</v>
      </c>
      <c r="DN7" s="33">
        <v>0</v>
      </c>
      <c r="DO7" s="33">
        <v>0</v>
      </c>
      <c r="DP7" s="33">
        <v>0</v>
      </c>
      <c r="DQ7" s="27">
        <f>SUM(CV7,CY7,DB7,DE7,DH7,DK7,DN7,)</f>
        <v>0</v>
      </c>
      <c r="DR7" s="27">
        <f>SUM(CW7,CZ7,DC7,DF7,DI7,DL7,DO7,)</f>
        <v>0</v>
      </c>
      <c r="DS7" s="27">
        <f>SUM(CX7,DA7,DD7,DG7,DJ7,DM7,DP7,)</f>
        <v>0</v>
      </c>
      <c r="DT7" s="33">
        <v>0</v>
      </c>
      <c r="DU7" s="33">
        <v>0</v>
      </c>
      <c r="DV7" s="33">
        <v>0</v>
      </c>
      <c r="DW7" s="33">
        <v>0</v>
      </c>
      <c r="DX7" s="33">
        <v>0</v>
      </c>
      <c r="DY7" s="33">
        <v>0</v>
      </c>
      <c r="DZ7" s="33">
        <v>0</v>
      </c>
      <c r="EA7" s="33">
        <v>0</v>
      </c>
      <c r="EB7" s="33">
        <v>0</v>
      </c>
      <c r="EC7" s="33">
        <v>0</v>
      </c>
      <c r="ED7" s="33">
        <v>0</v>
      </c>
      <c r="EE7" s="33">
        <v>0</v>
      </c>
      <c r="EF7" s="33">
        <v>0</v>
      </c>
      <c r="EG7" s="33">
        <v>0</v>
      </c>
      <c r="EH7" s="33">
        <v>0</v>
      </c>
      <c r="EI7" s="33">
        <v>0</v>
      </c>
      <c r="EJ7" s="33">
        <v>0</v>
      </c>
      <c r="EK7" s="33">
        <v>0</v>
      </c>
      <c r="EL7" s="33">
        <v>0</v>
      </c>
      <c r="EM7" s="33">
        <v>0</v>
      </c>
      <c r="EN7" s="33">
        <v>0</v>
      </c>
      <c r="EO7" s="131">
        <f>SUM(DT7,DW7,DZ7,EC7,EF7,EI7,EL7,)</f>
        <v>0</v>
      </c>
      <c r="EP7" s="131">
        <f>SUM(DU7,DX7,EA7,ED7,EG7,EJ7,EM7,)</f>
        <v>0</v>
      </c>
      <c r="EQ7" s="131">
        <f>SUM(DV7,DY7,EB7,EE7,EH7,EK7,EN7,)</f>
        <v>0</v>
      </c>
      <c r="ER7" s="28">
        <f t="shared" ref="ER7:FL7" si="0">SUM(D7,AB7,AZ7,BX7,CV7,DT7)</f>
        <v>0</v>
      </c>
      <c r="ES7" s="28">
        <f t="shared" si="0"/>
        <v>0</v>
      </c>
      <c r="ET7" s="28">
        <f t="shared" si="0"/>
        <v>0</v>
      </c>
      <c r="EU7" s="28">
        <f t="shared" si="0"/>
        <v>1</v>
      </c>
      <c r="EV7" s="28">
        <f t="shared" si="0"/>
        <v>20</v>
      </c>
      <c r="EW7" s="28">
        <f t="shared" si="0"/>
        <v>3</v>
      </c>
      <c r="EX7" s="28">
        <f t="shared" si="0"/>
        <v>0</v>
      </c>
      <c r="EY7" s="28">
        <f t="shared" si="0"/>
        <v>0</v>
      </c>
      <c r="EZ7" s="28">
        <f t="shared" si="0"/>
        <v>0</v>
      </c>
      <c r="FA7" s="28">
        <f t="shared" si="0"/>
        <v>0</v>
      </c>
      <c r="FB7" s="28">
        <f t="shared" si="0"/>
        <v>0</v>
      </c>
      <c r="FC7" s="28">
        <f t="shared" si="0"/>
        <v>0</v>
      </c>
      <c r="FD7" s="28">
        <f t="shared" si="0"/>
        <v>1</v>
      </c>
      <c r="FE7" s="28">
        <f t="shared" si="0"/>
        <v>20</v>
      </c>
      <c r="FF7" s="28">
        <f t="shared" si="0"/>
        <v>9</v>
      </c>
      <c r="FG7" s="28">
        <f t="shared" si="0"/>
        <v>0</v>
      </c>
      <c r="FH7" s="28">
        <f t="shared" si="0"/>
        <v>0</v>
      </c>
      <c r="FI7" s="28">
        <f t="shared" si="0"/>
        <v>0</v>
      </c>
      <c r="FJ7" s="28">
        <f t="shared" si="0"/>
        <v>0</v>
      </c>
      <c r="FK7" s="28">
        <f t="shared" si="0"/>
        <v>0</v>
      </c>
      <c r="FL7" s="28">
        <f t="shared" si="0"/>
        <v>0</v>
      </c>
      <c r="FM7" s="29">
        <f>SUM(ER7,EU7,EX7,FA7,FD7,FG7,FJ7,)</f>
        <v>2</v>
      </c>
      <c r="FN7" s="29">
        <f>SUM(ES7,EV7,EY7,FB7,FE7,FH7,FK7,)</f>
        <v>40</v>
      </c>
      <c r="FO7" s="29">
        <f>SUM(ET7,EW7,EZ7,FC7,FF7,FI7,FL7,)</f>
        <v>12</v>
      </c>
      <c r="FP7" s="20"/>
    </row>
    <row r="8" spans="1:17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20"/>
      <c r="AA8" s="20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20"/>
      <c r="AX8" s="20"/>
      <c r="AY8" s="20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20"/>
      <c r="BW8" s="20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0"/>
      <c r="CT8" s="20"/>
      <c r="CU8" s="20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20"/>
      <c r="DR8" s="20"/>
      <c r="DS8" s="20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</row>
    <row r="9" spans="1:172" ht="18.75">
      <c r="A9" s="31" t="s">
        <v>39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</row>
    <row r="10" spans="1:17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</row>
    <row r="11" spans="1:172" ht="69.75" customHeight="1">
      <c r="A11" s="340" t="s">
        <v>325</v>
      </c>
      <c r="B11" s="340"/>
      <c r="C11" s="340"/>
      <c r="D11" s="340"/>
      <c r="E11" s="325"/>
      <c r="F11" s="341" t="s">
        <v>327</v>
      </c>
      <c r="G11" s="341"/>
      <c r="H11" s="326"/>
      <c r="I11" s="339" t="s">
        <v>330</v>
      </c>
      <c r="J11" s="339"/>
      <c r="K11" s="339"/>
      <c r="L11" s="339"/>
      <c r="M11" s="33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</row>
    <row r="12" spans="1:17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</row>
    <row r="13" spans="1:17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</row>
    <row r="14" spans="1:17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</row>
    <row r="15" spans="1:17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</row>
  </sheetData>
  <sheetProtection password="E01D" sheet="1" objects="1" scenarios="1"/>
  <mergeCells count="77">
    <mergeCell ref="J5:L5"/>
    <mergeCell ref="BF5:BH5"/>
    <mergeCell ref="BI5:BK5"/>
    <mergeCell ref="BL5:BN5"/>
    <mergeCell ref="B7:C7"/>
    <mergeCell ref="S5:U5"/>
    <mergeCell ref="AW4:AY5"/>
    <mergeCell ref="AZ4:BB5"/>
    <mergeCell ref="BC4:BE5"/>
    <mergeCell ref="BF4:BT4"/>
    <mergeCell ref="AK5:AM5"/>
    <mergeCell ref="DT3:EQ3"/>
    <mergeCell ref="DT4:DV5"/>
    <mergeCell ref="DW4:DY5"/>
    <mergeCell ref="DZ4:EN4"/>
    <mergeCell ref="EO4:EQ5"/>
    <mergeCell ref="DZ5:EB5"/>
    <mergeCell ref="EC5:EE5"/>
    <mergeCell ref="EF5:EH5"/>
    <mergeCell ref="EI5:EK5"/>
    <mergeCell ref="EL5:EN5"/>
    <mergeCell ref="D3:AA3"/>
    <mergeCell ref="CP5:CR5"/>
    <mergeCell ref="AB4:AD5"/>
    <mergeCell ref="AE4:AG5"/>
    <mergeCell ref="AN5:AP5"/>
    <mergeCell ref="AQ5:AS5"/>
    <mergeCell ref="AT5:AV5"/>
    <mergeCell ref="D4:F5"/>
    <mergeCell ref="G4:I5"/>
    <mergeCell ref="J4:X4"/>
    <mergeCell ref="CA4:CC5"/>
    <mergeCell ref="BX4:BZ5"/>
    <mergeCell ref="BO5:BQ5"/>
    <mergeCell ref="BR5:BT5"/>
    <mergeCell ref="M5:O5"/>
    <mergeCell ref="P5:R5"/>
    <mergeCell ref="CS4:CU5"/>
    <mergeCell ref="CV4:CX5"/>
    <mergeCell ref="CY4:DA5"/>
    <mergeCell ref="DB4:DP4"/>
    <mergeCell ref="CD5:CF5"/>
    <mergeCell ref="CM5:CO5"/>
    <mergeCell ref="CG5:CI5"/>
    <mergeCell ref="CJ5:CL5"/>
    <mergeCell ref="DB5:DD5"/>
    <mergeCell ref="DE5:DG5"/>
    <mergeCell ref="CD4:CR4"/>
    <mergeCell ref="EX4:FL4"/>
    <mergeCell ref="FM4:FO5"/>
    <mergeCell ref="EX5:EZ5"/>
    <mergeCell ref="FA5:FC5"/>
    <mergeCell ref="FD5:FF5"/>
    <mergeCell ref="FG5:FI5"/>
    <mergeCell ref="FJ5:FL5"/>
    <mergeCell ref="DQ4:DS5"/>
    <mergeCell ref="ER4:ET5"/>
    <mergeCell ref="EU4:EW5"/>
    <mergeCell ref="DH5:DJ5"/>
    <mergeCell ref="DK5:DM5"/>
    <mergeCell ref="DN5:DP5"/>
    <mergeCell ref="BU4:BW5"/>
    <mergeCell ref="A11:D11"/>
    <mergeCell ref="F11:G11"/>
    <mergeCell ref="I11:M11"/>
    <mergeCell ref="A1:FO1"/>
    <mergeCell ref="AB3:AY3"/>
    <mergeCell ref="AZ3:BW3"/>
    <mergeCell ref="BX3:CU3"/>
    <mergeCell ref="CV3:DS3"/>
    <mergeCell ref="ER3:FO3"/>
    <mergeCell ref="B3:C6"/>
    <mergeCell ref="A3:A6"/>
    <mergeCell ref="AH4:AV4"/>
    <mergeCell ref="V5:X5"/>
    <mergeCell ref="Y5:AA5"/>
    <mergeCell ref="AH5:AJ5"/>
  </mergeCells>
  <pageMargins left="0.7" right="0.7" top="0.75" bottom="0.75" header="0.3" footer="0.3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"/>
  <sheetViews>
    <sheetView zoomScaleNormal="100" zoomScaleSheetLayoutView="80" workbookViewId="0">
      <selection activeCell="L15" sqref="L15"/>
    </sheetView>
  </sheetViews>
  <sheetFormatPr defaultRowHeight="15"/>
  <cols>
    <col min="1" max="1" width="6.85546875" customWidth="1"/>
    <col min="30" max="30" width="9.85546875" customWidth="1"/>
  </cols>
  <sheetData>
    <row r="1" spans="1:30" ht="18.75">
      <c r="A1" s="31" t="s">
        <v>311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8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8.75">
      <c r="A2" s="3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8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>
      <c r="A3" s="532" t="s">
        <v>82</v>
      </c>
      <c r="B3" s="535" t="s">
        <v>38</v>
      </c>
      <c r="C3" s="536"/>
      <c r="D3" s="541" t="s">
        <v>126</v>
      </c>
      <c r="E3" s="546" t="s">
        <v>28</v>
      </c>
      <c r="F3" s="547"/>
      <c r="G3" s="547"/>
      <c r="H3" s="547"/>
      <c r="I3" s="547"/>
      <c r="J3" s="547"/>
      <c r="K3" s="547"/>
      <c r="L3" s="547"/>
      <c r="M3" s="548"/>
      <c r="N3" s="549" t="s">
        <v>0</v>
      </c>
      <c r="O3" s="549"/>
      <c r="P3" s="549"/>
      <c r="Q3" s="549"/>
      <c r="R3" s="549"/>
      <c r="S3" s="549"/>
      <c r="T3" s="549"/>
      <c r="U3" s="549"/>
      <c r="V3" s="550" t="s">
        <v>1</v>
      </c>
      <c r="W3" s="550"/>
      <c r="X3" s="550"/>
      <c r="Y3" s="550"/>
      <c r="Z3" s="550"/>
      <c r="AA3" s="550"/>
      <c r="AB3" s="550"/>
      <c r="AC3" s="550"/>
      <c r="AD3" s="530" t="s">
        <v>128</v>
      </c>
    </row>
    <row r="4" spans="1:30">
      <c r="A4" s="533"/>
      <c r="B4" s="537"/>
      <c r="C4" s="538"/>
      <c r="D4" s="542"/>
      <c r="E4" s="544" t="s">
        <v>127</v>
      </c>
      <c r="F4" s="375" t="s">
        <v>121</v>
      </c>
      <c r="G4" s="374"/>
      <c r="H4" s="375" t="s">
        <v>122</v>
      </c>
      <c r="I4" s="374"/>
      <c r="J4" s="375" t="s">
        <v>123</v>
      </c>
      <c r="K4" s="374"/>
      <c r="L4" s="375" t="s">
        <v>124</v>
      </c>
      <c r="M4" s="374"/>
      <c r="N4" s="528" t="s">
        <v>121</v>
      </c>
      <c r="O4" s="529"/>
      <c r="P4" s="528" t="s">
        <v>122</v>
      </c>
      <c r="Q4" s="529"/>
      <c r="R4" s="528" t="s">
        <v>123</v>
      </c>
      <c r="S4" s="529"/>
      <c r="T4" s="528" t="s">
        <v>124</v>
      </c>
      <c r="U4" s="529"/>
      <c r="V4" s="416" t="s">
        <v>121</v>
      </c>
      <c r="W4" s="416"/>
      <c r="X4" s="416" t="s">
        <v>122</v>
      </c>
      <c r="Y4" s="416"/>
      <c r="Z4" s="416" t="s">
        <v>123</v>
      </c>
      <c r="AA4" s="416"/>
      <c r="AB4" s="416" t="s">
        <v>124</v>
      </c>
      <c r="AC4" s="416"/>
      <c r="AD4" s="530"/>
    </row>
    <row r="5" spans="1:30" ht="64.5" customHeight="1">
      <c r="A5" s="534"/>
      <c r="B5" s="539"/>
      <c r="C5" s="540"/>
      <c r="D5" s="543"/>
      <c r="E5" s="545"/>
      <c r="F5" s="21" t="s">
        <v>36</v>
      </c>
      <c r="G5" s="21" t="s">
        <v>125</v>
      </c>
      <c r="H5" s="21" t="s">
        <v>36</v>
      </c>
      <c r="I5" s="21" t="s">
        <v>125</v>
      </c>
      <c r="J5" s="21" t="s">
        <v>36</v>
      </c>
      <c r="K5" s="21" t="s">
        <v>125</v>
      </c>
      <c r="L5" s="21" t="s">
        <v>36</v>
      </c>
      <c r="M5" s="21" t="s">
        <v>125</v>
      </c>
      <c r="N5" s="209" t="s">
        <v>36</v>
      </c>
      <c r="O5" s="209" t="s">
        <v>125</v>
      </c>
      <c r="P5" s="209" t="s">
        <v>36</v>
      </c>
      <c r="Q5" s="209" t="s">
        <v>125</v>
      </c>
      <c r="R5" s="209" t="s">
        <v>36</v>
      </c>
      <c r="S5" s="209" t="s">
        <v>125</v>
      </c>
      <c r="T5" s="209" t="s">
        <v>36</v>
      </c>
      <c r="U5" s="209" t="s">
        <v>125</v>
      </c>
      <c r="V5" s="197" t="s">
        <v>36</v>
      </c>
      <c r="W5" s="197" t="s">
        <v>125</v>
      </c>
      <c r="X5" s="197" t="s">
        <v>36</v>
      </c>
      <c r="Y5" s="197" t="s">
        <v>125</v>
      </c>
      <c r="Z5" s="197" t="s">
        <v>36</v>
      </c>
      <c r="AA5" s="197" t="s">
        <v>125</v>
      </c>
      <c r="AB5" s="197" t="s">
        <v>36</v>
      </c>
      <c r="AC5" s="197" t="s">
        <v>125</v>
      </c>
      <c r="AD5" s="530"/>
    </row>
    <row r="6" spans="1:30">
      <c r="A6" s="22">
        <v>1</v>
      </c>
      <c r="B6" s="472" t="s">
        <v>314</v>
      </c>
      <c r="C6" s="473"/>
      <c r="D6" s="210">
        <f>'№2. итоговое кол-во организаций'!J36+'№2. итоговое кол-во организаций'!K36-'№2. итоговое кол-во организаций'!J33-'№2. итоговое кол-во организаций'!K33</f>
        <v>1049</v>
      </c>
      <c r="E6" s="211">
        <f>F6+H6+J6+L6+AD6</f>
        <v>1049</v>
      </c>
      <c r="F6" s="212">
        <f>SUM(N6,V6,)</f>
        <v>801</v>
      </c>
      <c r="G6" s="213">
        <f>F6*100/D6</f>
        <v>76.358436606291704</v>
      </c>
      <c r="H6" s="214">
        <f>SUM(P6,X6,)</f>
        <v>204</v>
      </c>
      <c r="I6" s="214">
        <f>H6*100/D6</f>
        <v>19.447092469018113</v>
      </c>
      <c r="J6" s="212">
        <f>SUM(R6,Z6,)</f>
        <v>37</v>
      </c>
      <c r="K6" s="212">
        <f>J6*100/D6</f>
        <v>3.5271687321258343</v>
      </c>
      <c r="L6" s="212">
        <f>SUM(T6,AB6,)</f>
        <v>0</v>
      </c>
      <c r="M6" s="212">
        <f>L6*100/D6</f>
        <v>0</v>
      </c>
      <c r="N6" s="33">
        <v>601</v>
      </c>
      <c r="O6" s="33">
        <f>N6/F6*100</f>
        <v>75.031210986267155</v>
      </c>
      <c r="P6" s="33">
        <v>110</v>
      </c>
      <c r="Q6" s="33">
        <f>P6/H6*100</f>
        <v>53.921568627450981</v>
      </c>
      <c r="R6" s="33">
        <v>22</v>
      </c>
      <c r="S6" s="33">
        <f>R6/J6*100</f>
        <v>59.45945945945946</v>
      </c>
      <c r="T6" s="33">
        <v>0</v>
      </c>
      <c r="U6" s="33">
        <v>0</v>
      </c>
      <c r="V6" s="33">
        <v>200</v>
      </c>
      <c r="W6" s="33">
        <f>V6/F6*100</f>
        <v>24.968789013732835</v>
      </c>
      <c r="X6" s="33">
        <v>94</v>
      </c>
      <c r="Y6" s="33">
        <f>X6/H6*100</f>
        <v>46.078431372549019</v>
      </c>
      <c r="Z6" s="33">
        <v>15</v>
      </c>
      <c r="AA6" s="33">
        <f>Z6/J6*100</f>
        <v>40.54054054054054</v>
      </c>
      <c r="AB6" s="33">
        <v>0</v>
      </c>
      <c r="AC6" s="33">
        <v>0</v>
      </c>
      <c r="AD6" s="215">
        <v>7</v>
      </c>
    </row>
    <row r="7" spans="1:30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8.75">
      <c r="A8" s="531" t="s">
        <v>129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ht="67.5" customHeight="1">
      <c r="A10" s="340" t="s">
        <v>325</v>
      </c>
      <c r="B10" s="340"/>
      <c r="C10" s="340"/>
      <c r="D10" s="340"/>
      <c r="E10" s="325"/>
      <c r="F10" s="326" t="s">
        <v>327</v>
      </c>
      <c r="G10" s="326"/>
      <c r="H10" s="326"/>
      <c r="I10" s="339" t="s">
        <v>330</v>
      </c>
      <c r="J10" s="339"/>
      <c r="K10" s="339"/>
      <c r="L10" s="339"/>
      <c r="M10" s="339"/>
      <c r="N10" s="339"/>
      <c r="O10" s="339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</sheetData>
  <sheetProtection password="E01D" sheet="1" objects="1" scenarios="1"/>
  <mergeCells count="24">
    <mergeCell ref="AD3:AD5"/>
    <mergeCell ref="A8:T8"/>
    <mergeCell ref="A3:A5"/>
    <mergeCell ref="B3:C5"/>
    <mergeCell ref="D3:D5"/>
    <mergeCell ref="E4:E5"/>
    <mergeCell ref="E3:M3"/>
    <mergeCell ref="B6:C6"/>
    <mergeCell ref="T4:U4"/>
    <mergeCell ref="V4:W4"/>
    <mergeCell ref="X4:Y4"/>
    <mergeCell ref="Z4:AA4"/>
    <mergeCell ref="AB4:AC4"/>
    <mergeCell ref="N3:U3"/>
    <mergeCell ref="V3:AC3"/>
    <mergeCell ref="F4:G4"/>
    <mergeCell ref="A10:D10"/>
    <mergeCell ref="I10:O10"/>
    <mergeCell ref="R4:S4"/>
    <mergeCell ref="H4:I4"/>
    <mergeCell ref="J4:K4"/>
    <mergeCell ref="L4:M4"/>
    <mergeCell ref="N4:O4"/>
    <mergeCell ref="P4:Q4"/>
  </mergeCells>
  <pageMargins left="0.7" right="0.7" top="0.75" bottom="0.75" header="0.3" footer="0.3"/>
  <pageSetup paperSize="9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topLeftCell="A49" zoomScaleNormal="100" zoomScaleSheetLayoutView="100" workbookViewId="0">
      <selection activeCell="G58" sqref="G58"/>
    </sheetView>
  </sheetViews>
  <sheetFormatPr defaultRowHeight="15"/>
  <cols>
    <col min="6" max="6" width="16.7109375" customWidth="1"/>
    <col min="7" max="7" width="19" customWidth="1"/>
  </cols>
  <sheetData>
    <row r="1" spans="1:7" ht="18.75">
      <c r="A1" s="216" t="s">
        <v>112</v>
      </c>
      <c r="B1" s="216"/>
      <c r="C1" s="216"/>
      <c r="D1" s="216"/>
      <c r="E1" s="216"/>
      <c r="F1" s="216"/>
      <c r="G1" s="216"/>
    </row>
    <row r="2" spans="1:7" ht="18.75">
      <c r="A2" s="217"/>
      <c r="B2" s="217"/>
      <c r="C2" s="217"/>
      <c r="D2" s="217"/>
      <c r="E2" s="217"/>
      <c r="F2" s="217"/>
      <c r="G2" s="20"/>
    </row>
    <row r="3" spans="1:7" ht="60" customHeight="1">
      <c r="A3" s="573" t="s">
        <v>110</v>
      </c>
      <c r="B3" s="574"/>
      <c r="C3" s="574"/>
      <c r="D3" s="574"/>
      <c r="E3" s="575"/>
      <c r="F3" s="81" t="s">
        <v>40</v>
      </c>
      <c r="G3" s="83" t="s">
        <v>41</v>
      </c>
    </row>
    <row r="4" spans="1:7" s="32" customFormat="1" ht="48" customHeight="1">
      <c r="A4" s="557" t="s">
        <v>42</v>
      </c>
      <c r="B4" s="560"/>
      <c r="C4" s="218">
        <v>1</v>
      </c>
      <c r="D4" s="563" t="s">
        <v>43</v>
      </c>
      <c r="E4" s="564"/>
      <c r="F4" s="219">
        <f>SUM(F5:F6)</f>
        <v>1</v>
      </c>
      <c r="G4" s="219">
        <f t="shared" ref="G4" si="0">SUM(G5:G6)</f>
        <v>3</v>
      </c>
    </row>
    <row r="5" spans="1:7" s="14" customFormat="1">
      <c r="A5" s="558"/>
      <c r="B5" s="561"/>
      <c r="C5" s="220"/>
      <c r="D5" s="553" t="s">
        <v>0</v>
      </c>
      <c r="E5" s="554"/>
      <c r="F5" s="33">
        <v>1</v>
      </c>
      <c r="G5" s="33">
        <v>3</v>
      </c>
    </row>
    <row r="6" spans="1:7" s="14" customFormat="1">
      <c r="A6" s="558"/>
      <c r="B6" s="561"/>
      <c r="C6" s="220"/>
      <c r="D6" s="553" t="s">
        <v>1</v>
      </c>
      <c r="E6" s="554"/>
      <c r="F6" s="33">
        <v>0</v>
      </c>
      <c r="G6" s="33">
        <v>0</v>
      </c>
    </row>
    <row r="7" spans="1:7" s="32" customFormat="1" ht="28.5" customHeight="1">
      <c r="A7" s="558"/>
      <c r="B7" s="561"/>
      <c r="C7" s="218">
        <v>2</v>
      </c>
      <c r="D7" s="563" t="s">
        <v>44</v>
      </c>
      <c r="E7" s="564"/>
      <c r="F7" s="219">
        <f>SUM(F8:F9)</f>
        <v>0</v>
      </c>
      <c r="G7" s="219">
        <f t="shared" ref="G7" si="1">SUM(G8:G9)</f>
        <v>0</v>
      </c>
    </row>
    <row r="8" spans="1:7" s="14" customFormat="1">
      <c r="A8" s="558"/>
      <c r="B8" s="561"/>
      <c r="C8" s="220"/>
      <c r="D8" s="553" t="s">
        <v>0</v>
      </c>
      <c r="E8" s="554"/>
      <c r="F8" s="33">
        <v>0</v>
      </c>
      <c r="G8" s="33">
        <v>0</v>
      </c>
    </row>
    <row r="9" spans="1:7" s="14" customFormat="1">
      <c r="A9" s="558"/>
      <c r="B9" s="561"/>
      <c r="C9" s="220"/>
      <c r="D9" s="553" t="s">
        <v>1</v>
      </c>
      <c r="E9" s="554"/>
      <c r="F9" s="33">
        <v>0</v>
      </c>
      <c r="G9" s="33">
        <v>0</v>
      </c>
    </row>
    <row r="10" spans="1:7" s="32" customFormat="1" ht="30" customHeight="1">
      <c r="A10" s="558"/>
      <c r="B10" s="561"/>
      <c r="C10" s="218">
        <v>3</v>
      </c>
      <c r="D10" s="563" t="s">
        <v>45</v>
      </c>
      <c r="E10" s="564"/>
      <c r="F10" s="219">
        <f>SUM(F11:F12)</f>
        <v>0</v>
      </c>
      <c r="G10" s="219">
        <f t="shared" ref="G10" si="2">SUM(G11:G12)</f>
        <v>0</v>
      </c>
    </row>
    <row r="11" spans="1:7" s="14" customFormat="1">
      <c r="A11" s="558"/>
      <c r="B11" s="561"/>
      <c r="C11" s="220"/>
      <c r="D11" s="553" t="s">
        <v>0</v>
      </c>
      <c r="E11" s="554"/>
      <c r="F11" s="33">
        <v>0</v>
      </c>
      <c r="G11" s="33">
        <v>0</v>
      </c>
    </row>
    <row r="12" spans="1:7" s="14" customFormat="1">
      <c r="A12" s="558"/>
      <c r="B12" s="561"/>
      <c r="C12" s="220"/>
      <c r="D12" s="553" t="s">
        <v>1</v>
      </c>
      <c r="E12" s="554"/>
      <c r="F12" s="33">
        <v>0</v>
      </c>
      <c r="G12" s="33">
        <v>0</v>
      </c>
    </row>
    <row r="13" spans="1:7" s="32" customFormat="1" ht="39.75" customHeight="1">
      <c r="A13" s="558"/>
      <c r="B13" s="561"/>
      <c r="C13" s="218">
        <v>4</v>
      </c>
      <c r="D13" s="563" t="s">
        <v>46</v>
      </c>
      <c r="E13" s="564"/>
      <c r="F13" s="219">
        <f>SUM(F14:F15)</f>
        <v>0</v>
      </c>
      <c r="G13" s="219">
        <f t="shared" ref="G13" si="3">SUM(G14:G15)</f>
        <v>0</v>
      </c>
    </row>
    <row r="14" spans="1:7" s="14" customFormat="1">
      <c r="A14" s="558"/>
      <c r="B14" s="561"/>
      <c r="C14" s="220"/>
      <c r="D14" s="553" t="s">
        <v>0</v>
      </c>
      <c r="E14" s="554"/>
      <c r="F14" s="33"/>
      <c r="G14" s="33"/>
    </row>
    <row r="15" spans="1:7" s="14" customFormat="1">
      <c r="A15" s="558"/>
      <c r="B15" s="562"/>
      <c r="C15" s="220"/>
      <c r="D15" s="555" t="s">
        <v>1</v>
      </c>
      <c r="E15" s="556"/>
      <c r="F15" s="33"/>
      <c r="G15" s="33"/>
    </row>
    <row r="16" spans="1:7" ht="21.75" customHeight="1">
      <c r="A16" s="558"/>
      <c r="B16" s="565" t="s">
        <v>47</v>
      </c>
      <c r="C16" s="221">
        <v>5</v>
      </c>
      <c r="D16" s="568" t="s">
        <v>48</v>
      </c>
      <c r="E16" s="569"/>
      <c r="F16" s="29">
        <f>SUM(F17:F18)</f>
        <v>1</v>
      </c>
      <c r="G16" s="29">
        <f t="shared" ref="G16" si="4">SUM(G17:G18)</f>
        <v>9</v>
      </c>
    </row>
    <row r="17" spans="1:7">
      <c r="A17" s="558"/>
      <c r="B17" s="566"/>
      <c r="C17" s="220"/>
      <c r="D17" s="553" t="s">
        <v>0</v>
      </c>
      <c r="E17" s="554"/>
      <c r="F17" s="33">
        <v>1</v>
      </c>
      <c r="G17" s="33">
        <v>9</v>
      </c>
    </row>
    <row r="18" spans="1:7">
      <c r="A18" s="558"/>
      <c r="B18" s="566"/>
      <c r="C18" s="220"/>
      <c r="D18" s="553" t="s">
        <v>1</v>
      </c>
      <c r="E18" s="554"/>
      <c r="F18" s="33">
        <v>0</v>
      </c>
      <c r="G18" s="33">
        <v>0</v>
      </c>
    </row>
    <row r="19" spans="1:7">
      <c r="A19" s="558"/>
      <c r="B19" s="566"/>
      <c r="C19" s="221">
        <v>6</v>
      </c>
      <c r="D19" s="551" t="s">
        <v>49</v>
      </c>
      <c r="E19" s="552"/>
      <c r="F19" s="29">
        <f>SUM(F20:F21)</f>
        <v>0</v>
      </c>
      <c r="G19" s="29">
        <f t="shared" ref="G19" si="5">SUM(G20:G21)</f>
        <v>0</v>
      </c>
    </row>
    <row r="20" spans="1:7">
      <c r="A20" s="558"/>
      <c r="B20" s="566"/>
      <c r="C20" s="220"/>
      <c r="D20" s="553" t="s">
        <v>0</v>
      </c>
      <c r="E20" s="554"/>
      <c r="F20" s="33">
        <v>0</v>
      </c>
      <c r="G20" s="33">
        <v>0</v>
      </c>
    </row>
    <row r="21" spans="1:7">
      <c r="A21" s="558"/>
      <c r="B21" s="566"/>
      <c r="C21" s="220"/>
      <c r="D21" s="553" t="s">
        <v>1</v>
      </c>
      <c r="E21" s="554"/>
      <c r="F21" s="33">
        <v>0</v>
      </c>
      <c r="G21" s="33">
        <v>0</v>
      </c>
    </row>
    <row r="22" spans="1:7" ht="27" customHeight="1">
      <c r="A22" s="558"/>
      <c r="B22" s="566"/>
      <c r="C22" s="221">
        <v>7</v>
      </c>
      <c r="D22" s="570" t="s">
        <v>50</v>
      </c>
      <c r="E22" s="571"/>
      <c r="F22" s="29">
        <f>SUM(F23:F24)</f>
        <v>0</v>
      </c>
      <c r="G22" s="29">
        <f t="shared" ref="G22" si="6">SUM(G23:G24)</f>
        <v>0</v>
      </c>
    </row>
    <row r="23" spans="1:7">
      <c r="A23" s="558"/>
      <c r="B23" s="566"/>
      <c r="C23" s="220"/>
      <c r="D23" s="553" t="s">
        <v>0</v>
      </c>
      <c r="E23" s="554"/>
      <c r="F23" s="33">
        <v>0</v>
      </c>
      <c r="G23" s="33">
        <v>0</v>
      </c>
    </row>
    <row r="24" spans="1:7">
      <c r="A24" s="559"/>
      <c r="B24" s="567"/>
      <c r="C24" s="220"/>
      <c r="D24" s="553" t="s">
        <v>1</v>
      </c>
      <c r="E24" s="554"/>
      <c r="F24" s="33">
        <v>0</v>
      </c>
      <c r="G24" s="33">
        <v>0</v>
      </c>
    </row>
    <row r="25" spans="1:7" s="32" customFormat="1" ht="43.5" customHeight="1">
      <c r="A25" s="557" t="s">
        <v>51</v>
      </c>
      <c r="B25" s="560"/>
      <c r="C25" s="218">
        <v>1</v>
      </c>
      <c r="D25" s="563" t="s">
        <v>43</v>
      </c>
      <c r="E25" s="564"/>
      <c r="F25" s="219">
        <f>SUM(F26:F27)</f>
        <v>0</v>
      </c>
      <c r="G25" s="219">
        <f t="shared" ref="G25" si="7">SUM(G26:G27)</f>
        <v>0</v>
      </c>
    </row>
    <row r="26" spans="1:7" s="14" customFormat="1" ht="16.5" customHeight="1">
      <c r="A26" s="558"/>
      <c r="B26" s="561"/>
      <c r="C26" s="220"/>
      <c r="D26" s="553" t="s">
        <v>0</v>
      </c>
      <c r="E26" s="554"/>
      <c r="F26" s="33">
        <v>0</v>
      </c>
      <c r="G26" s="33">
        <v>0</v>
      </c>
    </row>
    <row r="27" spans="1:7" s="14" customFormat="1">
      <c r="A27" s="558"/>
      <c r="B27" s="561"/>
      <c r="C27" s="220"/>
      <c r="D27" s="553" t="s">
        <v>1</v>
      </c>
      <c r="E27" s="554"/>
      <c r="F27" s="33">
        <v>0</v>
      </c>
      <c r="G27" s="33">
        <v>0</v>
      </c>
    </row>
    <row r="28" spans="1:7" s="32" customFormat="1" ht="30" customHeight="1">
      <c r="A28" s="558"/>
      <c r="B28" s="561"/>
      <c r="C28" s="218">
        <v>2</v>
      </c>
      <c r="D28" s="563" t="s">
        <v>44</v>
      </c>
      <c r="E28" s="564"/>
      <c r="F28" s="222">
        <f>SUM(F29:F30)</f>
        <v>0</v>
      </c>
      <c r="G28" s="222">
        <f t="shared" ref="G28" si="8">SUM(G29:G30)</f>
        <v>0</v>
      </c>
    </row>
    <row r="29" spans="1:7" s="14" customFormat="1">
      <c r="A29" s="558"/>
      <c r="B29" s="561"/>
      <c r="C29" s="220"/>
      <c r="D29" s="553" t="s">
        <v>0</v>
      </c>
      <c r="E29" s="554"/>
      <c r="F29" s="33">
        <v>0</v>
      </c>
      <c r="G29" s="33">
        <v>0</v>
      </c>
    </row>
    <row r="30" spans="1:7" s="14" customFormat="1">
      <c r="A30" s="558"/>
      <c r="B30" s="561"/>
      <c r="C30" s="220"/>
      <c r="D30" s="553" t="s">
        <v>1</v>
      </c>
      <c r="E30" s="554"/>
      <c r="F30" s="33">
        <v>0</v>
      </c>
      <c r="G30" s="33">
        <v>0</v>
      </c>
    </row>
    <row r="31" spans="1:7" s="32" customFormat="1" ht="29.25" customHeight="1">
      <c r="A31" s="558"/>
      <c r="B31" s="561"/>
      <c r="C31" s="218">
        <v>3</v>
      </c>
      <c r="D31" s="563" t="s">
        <v>45</v>
      </c>
      <c r="E31" s="564"/>
      <c r="F31" s="219">
        <f>SUM(F32:F33)</f>
        <v>0</v>
      </c>
      <c r="G31" s="219">
        <f t="shared" ref="G31" si="9">SUM(G32:G33)</f>
        <v>0</v>
      </c>
    </row>
    <row r="32" spans="1:7" s="14" customFormat="1">
      <c r="A32" s="558"/>
      <c r="B32" s="561"/>
      <c r="C32" s="220"/>
      <c r="D32" s="553" t="s">
        <v>0</v>
      </c>
      <c r="E32" s="554"/>
      <c r="F32" s="33">
        <v>0</v>
      </c>
      <c r="G32" s="33">
        <v>0</v>
      </c>
    </row>
    <row r="33" spans="1:7" s="14" customFormat="1">
      <c r="A33" s="558"/>
      <c r="B33" s="561"/>
      <c r="C33" s="220"/>
      <c r="D33" s="553" t="s">
        <v>1</v>
      </c>
      <c r="E33" s="554"/>
      <c r="F33" s="33">
        <v>0</v>
      </c>
      <c r="G33" s="33">
        <v>0</v>
      </c>
    </row>
    <row r="34" spans="1:7" s="32" customFormat="1" ht="40.5" customHeight="1">
      <c r="A34" s="558"/>
      <c r="B34" s="561"/>
      <c r="C34" s="218">
        <v>4</v>
      </c>
      <c r="D34" s="563" t="s">
        <v>46</v>
      </c>
      <c r="E34" s="564"/>
      <c r="F34" s="223">
        <f>SUM(F35:F36)</f>
        <v>0</v>
      </c>
      <c r="G34" s="223">
        <f t="shared" ref="G34" si="10">SUM(G35:G36)</f>
        <v>0</v>
      </c>
    </row>
    <row r="35" spans="1:7" s="14" customFormat="1">
      <c r="A35" s="558"/>
      <c r="B35" s="561"/>
      <c r="C35" s="220"/>
      <c r="D35" s="553" t="s">
        <v>0</v>
      </c>
      <c r="E35" s="554"/>
      <c r="F35" s="34"/>
      <c r="G35" s="35"/>
    </row>
    <row r="36" spans="1:7" s="14" customFormat="1">
      <c r="A36" s="558"/>
      <c r="B36" s="562"/>
      <c r="C36" s="220"/>
      <c r="D36" s="553" t="s">
        <v>1</v>
      </c>
      <c r="E36" s="554"/>
      <c r="F36" s="34"/>
      <c r="G36" s="35"/>
    </row>
    <row r="37" spans="1:7">
      <c r="A37" s="558"/>
      <c r="B37" s="565" t="s">
        <v>52</v>
      </c>
      <c r="C37" s="221">
        <v>5</v>
      </c>
      <c r="D37" s="551" t="s">
        <v>48</v>
      </c>
      <c r="E37" s="552"/>
      <c r="F37" s="28">
        <f>SUM(F38:F39)</f>
        <v>0</v>
      </c>
      <c r="G37" s="28">
        <f t="shared" ref="G37" si="11">SUM(G38:G39)</f>
        <v>0</v>
      </c>
    </row>
    <row r="38" spans="1:7">
      <c r="A38" s="558"/>
      <c r="B38" s="566"/>
      <c r="C38" s="220"/>
      <c r="D38" s="553" t="s">
        <v>0</v>
      </c>
      <c r="E38" s="554"/>
      <c r="F38" s="33"/>
      <c r="G38" s="36"/>
    </row>
    <row r="39" spans="1:7">
      <c r="A39" s="558"/>
      <c r="B39" s="566"/>
      <c r="C39" s="220"/>
      <c r="D39" s="553" t="s">
        <v>1</v>
      </c>
      <c r="E39" s="554"/>
      <c r="F39" s="33"/>
      <c r="G39" s="36"/>
    </row>
    <row r="40" spans="1:7">
      <c r="A40" s="558"/>
      <c r="B40" s="566"/>
      <c r="C40" s="221">
        <v>6</v>
      </c>
      <c r="D40" s="551" t="s">
        <v>49</v>
      </c>
      <c r="E40" s="552"/>
      <c r="F40" s="224">
        <f>SUM(F41:F42)</f>
        <v>0</v>
      </c>
      <c r="G40" s="224">
        <f t="shared" ref="G40" si="12">SUM(G41:G42)</f>
        <v>0</v>
      </c>
    </row>
    <row r="41" spans="1:7">
      <c r="A41" s="558"/>
      <c r="B41" s="566"/>
      <c r="C41" s="220"/>
      <c r="D41" s="553" t="s">
        <v>0</v>
      </c>
      <c r="E41" s="554"/>
      <c r="F41" s="34"/>
      <c r="G41" s="35"/>
    </row>
    <row r="42" spans="1:7">
      <c r="A42" s="558"/>
      <c r="B42" s="566"/>
      <c r="C42" s="220"/>
      <c r="D42" s="553" t="s">
        <v>1</v>
      </c>
      <c r="E42" s="554"/>
      <c r="F42" s="34"/>
      <c r="G42" s="35"/>
    </row>
    <row r="43" spans="1:7" ht="27.75" customHeight="1">
      <c r="A43" s="558"/>
      <c r="B43" s="566"/>
      <c r="C43" s="221">
        <v>7</v>
      </c>
      <c r="D43" s="570" t="s">
        <v>50</v>
      </c>
      <c r="E43" s="571"/>
      <c r="F43" s="224">
        <f>SUM(F44:F45)</f>
        <v>0</v>
      </c>
      <c r="G43" s="224">
        <f t="shared" ref="G43" si="13">SUM(G44:G45)</f>
        <v>0</v>
      </c>
    </row>
    <row r="44" spans="1:7">
      <c r="A44" s="558"/>
      <c r="B44" s="566"/>
      <c r="C44" s="220"/>
      <c r="D44" s="553" t="s">
        <v>0</v>
      </c>
      <c r="E44" s="554"/>
      <c r="F44" s="34"/>
      <c r="G44" s="35"/>
    </row>
    <row r="45" spans="1:7">
      <c r="A45" s="559"/>
      <c r="B45" s="567"/>
      <c r="C45" s="220"/>
      <c r="D45" s="553" t="s">
        <v>1</v>
      </c>
      <c r="E45" s="554"/>
      <c r="F45" s="34"/>
      <c r="G45" s="35"/>
    </row>
    <row r="46" spans="1:7" s="16" customFormat="1" ht="40.5" customHeight="1">
      <c r="A46" s="576" t="s">
        <v>58</v>
      </c>
      <c r="B46" s="577"/>
      <c r="C46" s="225" t="s">
        <v>53</v>
      </c>
      <c r="D46" s="589" t="s">
        <v>56</v>
      </c>
      <c r="E46" s="590"/>
      <c r="F46" s="131">
        <f>SUM(F4,F7,F10,F13,F16,F19,F22,)</f>
        <v>2</v>
      </c>
      <c r="G46" s="131">
        <f t="shared" ref="G46:G48" si="14">SUM(G4,G7,G10,G13,G16,G19,G22,)</f>
        <v>12</v>
      </c>
    </row>
    <row r="47" spans="1:7" s="16" customFormat="1">
      <c r="A47" s="578"/>
      <c r="B47" s="579"/>
      <c r="C47" s="225"/>
      <c r="D47" s="582" t="s">
        <v>0</v>
      </c>
      <c r="E47" s="583"/>
      <c r="F47" s="131">
        <f>SUM(F5,F8,F11,F14,F17,F20,F23,)</f>
        <v>2</v>
      </c>
      <c r="G47" s="131">
        <f t="shared" si="14"/>
        <v>12</v>
      </c>
    </row>
    <row r="48" spans="1:7" s="16" customFormat="1">
      <c r="A48" s="578"/>
      <c r="B48" s="579"/>
      <c r="C48" s="225"/>
      <c r="D48" s="582" t="s">
        <v>1</v>
      </c>
      <c r="E48" s="583"/>
      <c r="F48" s="131">
        <f>SUM(F6,F9,F12,F15,F18,F21,F24,)</f>
        <v>0</v>
      </c>
      <c r="G48" s="131">
        <f t="shared" si="14"/>
        <v>0</v>
      </c>
    </row>
    <row r="49" spans="1:8" ht="43.5" customHeight="1">
      <c r="A49" s="578"/>
      <c r="B49" s="579"/>
      <c r="C49" s="226" t="s">
        <v>54</v>
      </c>
      <c r="D49" s="584" t="s">
        <v>57</v>
      </c>
      <c r="E49" s="585"/>
      <c r="F49" s="227">
        <f>SUM(F25,F28,F31,F34,F37,F40,F43,)</f>
        <v>0</v>
      </c>
      <c r="G49" s="227">
        <f t="shared" ref="G49:G51" si="15">SUM(G25,G28,G31,G34,G37,G40,G43,)</f>
        <v>0</v>
      </c>
    </row>
    <row r="50" spans="1:8">
      <c r="A50" s="578"/>
      <c r="B50" s="579"/>
      <c r="C50" s="228"/>
      <c r="D50" s="586" t="s">
        <v>0</v>
      </c>
      <c r="E50" s="587"/>
      <c r="F50" s="227">
        <f>SUM(F26,F29,F32,F35,F38,F41,F44,)</f>
        <v>0</v>
      </c>
      <c r="G50" s="227">
        <f t="shared" si="15"/>
        <v>0</v>
      </c>
    </row>
    <row r="51" spans="1:8">
      <c r="A51" s="578"/>
      <c r="B51" s="579"/>
      <c r="C51" s="228"/>
      <c r="D51" s="586" t="s">
        <v>1</v>
      </c>
      <c r="E51" s="587"/>
      <c r="F51" s="227">
        <f>SUM(F27,F30,F33,F36,F39,F42,F45,)</f>
        <v>0</v>
      </c>
      <c r="G51" s="227">
        <f t="shared" si="15"/>
        <v>0</v>
      </c>
    </row>
    <row r="52" spans="1:8">
      <c r="A52" s="578"/>
      <c r="B52" s="579"/>
      <c r="C52" s="229" t="s">
        <v>55</v>
      </c>
      <c r="D52" s="588" t="s">
        <v>24</v>
      </c>
      <c r="E52" s="588"/>
      <c r="F52" s="230">
        <f>SUM(F46,F49,)</f>
        <v>2</v>
      </c>
      <c r="G52" s="230">
        <f t="shared" ref="G52:G54" si="16">SUM(G46,G49,)</f>
        <v>12</v>
      </c>
    </row>
    <row r="53" spans="1:8">
      <c r="A53" s="578"/>
      <c r="B53" s="579"/>
      <c r="C53" s="229"/>
      <c r="D53" s="572" t="s">
        <v>0</v>
      </c>
      <c r="E53" s="572"/>
      <c r="F53" s="230">
        <f>SUM(F47,F50,)</f>
        <v>2</v>
      </c>
      <c r="G53" s="230">
        <f t="shared" si="16"/>
        <v>12</v>
      </c>
    </row>
    <row r="54" spans="1:8">
      <c r="A54" s="580"/>
      <c r="B54" s="581"/>
      <c r="C54" s="229"/>
      <c r="D54" s="572" t="s">
        <v>1</v>
      </c>
      <c r="E54" s="572"/>
      <c r="F54" s="230">
        <f>SUM(F48,F51,)</f>
        <v>0</v>
      </c>
      <c r="G54" s="230">
        <f t="shared" si="16"/>
        <v>0</v>
      </c>
    </row>
    <row r="55" spans="1:8">
      <c r="A55" s="19"/>
      <c r="B55" s="19"/>
      <c r="C55" s="19"/>
      <c r="D55" s="19"/>
      <c r="E55" s="19"/>
      <c r="F55" s="19"/>
      <c r="G55" s="19"/>
    </row>
    <row r="56" spans="1:8" ht="23.25">
      <c r="A56" s="231" t="s">
        <v>59</v>
      </c>
      <c r="B56" s="20"/>
      <c r="C56" s="20"/>
      <c r="D56" s="20"/>
      <c r="E56" s="20"/>
      <c r="F56" s="20"/>
      <c r="G56" s="20"/>
    </row>
    <row r="58" spans="1:8" ht="48.75" customHeight="1">
      <c r="A58" s="340" t="s">
        <v>325</v>
      </c>
      <c r="B58" s="340"/>
      <c r="C58" s="340"/>
      <c r="D58" s="340"/>
      <c r="E58" s="325"/>
      <c r="F58" s="326" t="s">
        <v>327</v>
      </c>
      <c r="G58" s="326"/>
      <c r="H58" s="326"/>
    </row>
    <row r="61" spans="1:8" ht="39.75" customHeight="1">
      <c r="A61" s="339" t="s">
        <v>330</v>
      </c>
      <c r="B61" s="339"/>
      <c r="C61" s="339"/>
      <c r="D61" s="339"/>
      <c r="E61" s="339"/>
      <c r="F61" s="339"/>
      <c r="G61" s="339"/>
    </row>
  </sheetData>
  <sheetProtection password="E01D" sheet="1" objects="1" scenarios="1"/>
  <mergeCells count="61">
    <mergeCell ref="A3:E3"/>
    <mergeCell ref="A46:B54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8:E38"/>
    <mergeCell ref="D39:E39"/>
    <mergeCell ref="D54:E54"/>
    <mergeCell ref="A25:A45"/>
    <mergeCell ref="B25:B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B37:B45"/>
    <mergeCell ref="D13:E13"/>
    <mergeCell ref="D14:E14"/>
    <mergeCell ref="D37:E37"/>
    <mergeCell ref="B16:B2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58:D58"/>
    <mergeCell ref="A61:G61"/>
    <mergeCell ref="D40:E40"/>
    <mergeCell ref="D41:E41"/>
    <mergeCell ref="D15:E15"/>
    <mergeCell ref="A4:A24"/>
    <mergeCell ref="B4:B15"/>
    <mergeCell ref="D4:E4"/>
    <mergeCell ref="D5:E5"/>
    <mergeCell ref="D6:E6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3"/>
  <sheetViews>
    <sheetView zoomScaleNormal="100" zoomScaleSheetLayoutView="90" workbookViewId="0">
      <selection activeCell="A8" sqref="A8:D8"/>
    </sheetView>
  </sheetViews>
  <sheetFormatPr defaultRowHeight="15"/>
  <cols>
    <col min="3" max="3" width="12" customWidth="1"/>
    <col min="6" max="6" width="9.140625" style="15"/>
    <col min="9" max="9" width="9.140625" style="15"/>
    <col min="12" max="12" width="9.140625" style="15"/>
    <col min="15" max="15" width="9.140625" style="15"/>
    <col min="18" max="18" width="9.140625" style="15"/>
    <col min="21" max="21" width="9.140625" style="15"/>
  </cols>
  <sheetData>
    <row r="1" spans="1:24" ht="42.75" customHeight="1">
      <c r="A1" s="597" t="s">
        <v>111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</row>
    <row r="2" spans="1:24" ht="42.75" customHeight="1">
      <c r="A2" s="232"/>
      <c r="B2" s="232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</row>
    <row r="3" spans="1:24" ht="15.75">
      <c r="A3" s="598" t="s">
        <v>38</v>
      </c>
      <c r="B3" s="599"/>
      <c r="C3" s="600"/>
      <c r="D3" s="607" t="s">
        <v>60</v>
      </c>
      <c r="E3" s="608"/>
      <c r="F3" s="609"/>
      <c r="G3" s="613" t="s">
        <v>61</v>
      </c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234"/>
      <c r="W3" s="234" t="s">
        <v>62</v>
      </c>
      <c r="X3" s="234"/>
    </row>
    <row r="4" spans="1:24">
      <c r="A4" s="601"/>
      <c r="B4" s="602"/>
      <c r="C4" s="603"/>
      <c r="D4" s="610"/>
      <c r="E4" s="611"/>
      <c r="F4" s="612"/>
      <c r="G4" s="614" t="s">
        <v>63</v>
      </c>
      <c r="H4" s="615"/>
      <c r="I4" s="616"/>
      <c r="J4" s="614" t="s">
        <v>64</v>
      </c>
      <c r="K4" s="615"/>
      <c r="L4" s="616"/>
      <c r="M4" s="614" t="s">
        <v>65</v>
      </c>
      <c r="N4" s="615"/>
      <c r="O4" s="616"/>
      <c r="P4" s="614" t="s">
        <v>66</v>
      </c>
      <c r="Q4" s="615"/>
      <c r="R4" s="616"/>
      <c r="S4" s="614" t="s">
        <v>67</v>
      </c>
      <c r="T4" s="615"/>
      <c r="U4" s="616"/>
      <c r="V4" s="594"/>
      <c r="W4" s="595"/>
      <c r="X4" s="596"/>
    </row>
    <row r="5" spans="1:24">
      <c r="A5" s="604"/>
      <c r="B5" s="605"/>
      <c r="C5" s="606"/>
      <c r="D5" s="235" t="s">
        <v>0</v>
      </c>
      <c r="E5" s="235" t="s">
        <v>1</v>
      </c>
      <c r="F5" s="236" t="s">
        <v>28</v>
      </c>
      <c r="G5" s="235" t="s">
        <v>0</v>
      </c>
      <c r="H5" s="235" t="s">
        <v>1</v>
      </c>
      <c r="I5" s="236" t="s">
        <v>28</v>
      </c>
      <c r="J5" s="235" t="s">
        <v>0</v>
      </c>
      <c r="K5" s="235" t="s">
        <v>1</v>
      </c>
      <c r="L5" s="236" t="s">
        <v>28</v>
      </c>
      <c r="M5" s="235" t="s">
        <v>0</v>
      </c>
      <c r="N5" s="235" t="s">
        <v>1</v>
      </c>
      <c r="O5" s="236" t="s">
        <v>28</v>
      </c>
      <c r="P5" s="235" t="s">
        <v>0</v>
      </c>
      <c r="Q5" s="235" t="s">
        <v>1</v>
      </c>
      <c r="R5" s="236" t="s">
        <v>28</v>
      </c>
      <c r="S5" s="235" t="s">
        <v>0</v>
      </c>
      <c r="T5" s="235" t="s">
        <v>1</v>
      </c>
      <c r="U5" s="236" t="s">
        <v>28</v>
      </c>
      <c r="V5" s="236" t="s">
        <v>0</v>
      </c>
      <c r="W5" s="236" t="s">
        <v>1</v>
      </c>
      <c r="X5" s="236" t="s">
        <v>28</v>
      </c>
    </row>
    <row r="6" spans="1:24">
      <c r="A6" s="591"/>
      <c r="B6" s="592"/>
      <c r="C6" s="593"/>
      <c r="D6" s="33">
        <v>2</v>
      </c>
      <c r="E6" s="33">
        <v>0</v>
      </c>
      <c r="F6" s="237">
        <f>SUM(D6:E6)</f>
        <v>2</v>
      </c>
      <c r="G6" s="33">
        <v>0</v>
      </c>
      <c r="H6" s="33">
        <v>0</v>
      </c>
      <c r="I6" s="237">
        <f>SUM(G6:H6)</f>
        <v>0</v>
      </c>
      <c r="J6" s="33">
        <v>9</v>
      </c>
      <c r="K6" s="33">
        <v>0</v>
      </c>
      <c r="L6" s="237">
        <f>SUM(J6:K6)</f>
        <v>9</v>
      </c>
      <c r="M6" s="33">
        <v>8</v>
      </c>
      <c r="N6" s="33">
        <v>0</v>
      </c>
      <c r="O6" s="237">
        <f>SUM(M6:N6)</f>
        <v>8</v>
      </c>
      <c r="P6" s="33">
        <v>16</v>
      </c>
      <c r="Q6" s="33">
        <v>0</v>
      </c>
      <c r="R6" s="237">
        <f>SUM(P6:Q6)</f>
        <v>16</v>
      </c>
      <c r="S6" s="33">
        <v>0</v>
      </c>
      <c r="T6" s="33">
        <v>0</v>
      </c>
      <c r="U6" s="237">
        <f>SUM(S6:T6)</f>
        <v>0</v>
      </c>
      <c r="V6" s="237">
        <f>SUM(G6,J6,M6,P6,S6,)</f>
        <v>33</v>
      </c>
      <c r="W6" s="237">
        <f>SUM(H6,K6,N6,Q6,T6,)</f>
        <v>0</v>
      </c>
      <c r="X6" s="237">
        <f>SUM(I6,L6,O6,R6,U6,)</f>
        <v>33</v>
      </c>
    </row>
    <row r="7" spans="1:24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ht="50.25" customHeight="1">
      <c r="A8" s="340" t="s">
        <v>325</v>
      </c>
      <c r="B8" s="340"/>
      <c r="C8" s="340"/>
      <c r="D8" s="340"/>
      <c r="E8" s="325"/>
      <c r="F8" s="326" t="s">
        <v>326</v>
      </c>
      <c r="G8" s="326"/>
      <c r="H8" s="326"/>
      <c r="I8" s="339" t="s">
        <v>330</v>
      </c>
      <c r="J8" s="339"/>
      <c r="K8" s="339"/>
      <c r="L8" s="339"/>
      <c r="M8" s="339"/>
      <c r="N8" s="339"/>
      <c r="O8" s="339"/>
      <c r="P8" s="108"/>
      <c r="Q8" s="108"/>
      <c r="R8" s="108"/>
      <c r="S8" s="108"/>
      <c r="T8" s="108"/>
      <c r="U8" s="108"/>
      <c r="V8" s="108"/>
      <c r="W8" s="108"/>
      <c r="X8" s="108"/>
    </row>
    <row r="9" spans="1:24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</sheetData>
  <sheetProtection password="E01D" sheet="1" objects="1" scenarios="1"/>
  <mergeCells count="13">
    <mergeCell ref="A8:D8"/>
    <mergeCell ref="I8:O8"/>
    <mergeCell ref="A6:C6"/>
    <mergeCell ref="V4:X4"/>
    <mergeCell ref="A1:X1"/>
    <mergeCell ref="A3:C5"/>
    <mergeCell ref="D3:F4"/>
    <mergeCell ref="G3:U3"/>
    <mergeCell ref="G4:I4"/>
    <mergeCell ref="J4:L4"/>
    <mergeCell ref="M4:O4"/>
    <mergeCell ref="P4:R4"/>
    <mergeCell ref="S4:U4"/>
  </mergeCells>
  <pageMargins left="0.7" right="0.7" top="0.75" bottom="0.75" header="0.3" footer="0.3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="110" zoomScaleNormal="100" zoomScaleSheetLayoutView="110" workbookViewId="0">
      <selection activeCell="H12" sqref="H12"/>
    </sheetView>
  </sheetViews>
  <sheetFormatPr defaultRowHeight="15"/>
  <cols>
    <col min="1" max="1" width="18.7109375" customWidth="1"/>
  </cols>
  <sheetData>
    <row r="1" spans="1:15" ht="36" customHeight="1">
      <c r="A1" s="617" t="s">
        <v>315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1:15" ht="15" customHeight="1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5">
      <c r="A3" s="619"/>
      <c r="B3" s="620" t="s">
        <v>68</v>
      </c>
      <c r="C3" s="620"/>
      <c r="D3" s="620"/>
      <c r="E3" s="620" t="s">
        <v>69</v>
      </c>
      <c r="F3" s="620"/>
      <c r="G3" s="620"/>
      <c r="H3" s="620" t="s">
        <v>70</v>
      </c>
      <c r="I3" s="620"/>
      <c r="J3" s="620"/>
      <c r="K3" s="620" t="s">
        <v>71</v>
      </c>
      <c r="L3" s="620"/>
      <c r="M3" s="620"/>
    </row>
    <row r="4" spans="1:15">
      <c r="A4" s="619"/>
      <c r="B4" s="39" t="s">
        <v>28</v>
      </c>
      <c r="C4" s="39" t="s">
        <v>0</v>
      </c>
      <c r="D4" s="39" t="s">
        <v>1</v>
      </c>
      <c r="E4" s="39" t="s">
        <v>28</v>
      </c>
      <c r="F4" s="39" t="s">
        <v>0</v>
      </c>
      <c r="G4" s="39" t="s">
        <v>1</v>
      </c>
      <c r="H4" s="39" t="s">
        <v>28</v>
      </c>
      <c r="I4" s="39" t="s">
        <v>0</v>
      </c>
      <c r="J4" s="39" t="s">
        <v>1</v>
      </c>
      <c r="K4" s="39" t="s">
        <v>28</v>
      </c>
      <c r="L4" s="39" t="s">
        <v>0</v>
      </c>
      <c r="M4" s="39" t="s">
        <v>1</v>
      </c>
    </row>
    <row r="5" spans="1:15" ht="31.5">
      <c r="A5" s="40" t="s">
        <v>72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</row>
    <row r="6" spans="1:15" ht="47.25">
      <c r="A6" s="331" t="s">
        <v>73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</row>
    <row r="7" spans="1:15" ht="31.5">
      <c r="A7" s="40" t="s">
        <v>74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</row>
    <row r="8" spans="1:15" ht="31.5">
      <c r="A8" s="331" t="s">
        <v>298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</row>
    <row r="11" spans="1:15" ht="48.75" customHeight="1">
      <c r="A11" s="340" t="s">
        <v>325</v>
      </c>
      <c r="B11" s="340"/>
      <c r="C11" s="340"/>
      <c r="D11" s="325"/>
      <c r="E11" s="341" t="s">
        <v>326</v>
      </c>
      <c r="F11" s="341"/>
      <c r="G11" s="341"/>
      <c r="H11" s="326"/>
      <c r="I11" s="339" t="s">
        <v>330</v>
      </c>
      <c r="J11" s="339"/>
      <c r="K11" s="339"/>
      <c r="L11" s="339"/>
      <c r="M11" s="339"/>
      <c r="N11" s="330"/>
      <c r="O11" s="330"/>
    </row>
  </sheetData>
  <mergeCells count="10">
    <mergeCell ref="A11:C11"/>
    <mergeCell ref="E11:G11"/>
    <mergeCell ref="I11:M11"/>
    <mergeCell ref="A1:M1"/>
    <mergeCell ref="A2:M2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1"/>
  <sheetViews>
    <sheetView zoomScaleNormal="100" zoomScaleSheetLayoutView="90" workbookViewId="0">
      <selection activeCell="E22" sqref="E22"/>
    </sheetView>
  </sheetViews>
  <sheetFormatPr defaultRowHeight="15"/>
  <cols>
    <col min="1" max="1" width="6.42578125" customWidth="1"/>
  </cols>
  <sheetData>
    <row r="1" spans="1:24" ht="18.75">
      <c r="A1" s="31" t="s">
        <v>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8"/>
      <c r="V1" s="20"/>
      <c r="W1" s="20"/>
      <c r="X1" s="20"/>
    </row>
    <row r="2" spans="1:24" ht="18.75">
      <c r="A2" s="3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8"/>
      <c r="V2" s="20"/>
      <c r="W2" s="20"/>
      <c r="X2" s="20"/>
    </row>
    <row r="3" spans="1:24">
      <c r="A3" s="630" t="s">
        <v>82</v>
      </c>
      <c r="B3" s="632" t="s">
        <v>38</v>
      </c>
      <c r="C3" s="633"/>
      <c r="D3" s="624" t="s">
        <v>75</v>
      </c>
      <c r="E3" s="625"/>
      <c r="F3" s="626"/>
      <c r="G3" s="624" t="s">
        <v>76</v>
      </c>
      <c r="H3" s="625"/>
      <c r="I3" s="626"/>
      <c r="J3" s="624" t="s">
        <v>77</v>
      </c>
      <c r="K3" s="625"/>
      <c r="L3" s="626"/>
      <c r="M3" s="627" t="s">
        <v>78</v>
      </c>
      <c r="N3" s="628"/>
      <c r="O3" s="629"/>
      <c r="P3" s="624" t="s">
        <v>79</v>
      </c>
      <c r="Q3" s="625"/>
      <c r="R3" s="626"/>
      <c r="S3" s="494" t="s">
        <v>78</v>
      </c>
      <c r="T3" s="495"/>
      <c r="U3" s="496"/>
      <c r="V3" s="624" t="s">
        <v>80</v>
      </c>
      <c r="W3" s="625"/>
      <c r="X3" s="626"/>
    </row>
    <row r="4" spans="1:24">
      <c r="A4" s="631"/>
      <c r="B4" s="634"/>
      <c r="C4" s="635"/>
      <c r="D4" s="238" t="s">
        <v>28</v>
      </c>
      <c r="E4" s="235" t="s">
        <v>0</v>
      </c>
      <c r="F4" s="235" t="s">
        <v>1</v>
      </c>
      <c r="G4" s="239" t="s">
        <v>28</v>
      </c>
      <c r="H4" s="235" t="s">
        <v>0</v>
      </c>
      <c r="I4" s="235" t="s">
        <v>1</v>
      </c>
      <c r="J4" s="240" t="s">
        <v>28</v>
      </c>
      <c r="K4" s="235" t="s">
        <v>0</v>
      </c>
      <c r="L4" s="235" t="s">
        <v>1</v>
      </c>
      <c r="M4" s="209" t="s">
        <v>28</v>
      </c>
      <c r="N4" s="209" t="s">
        <v>0</v>
      </c>
      <c r="O4" s="209" t="s">
        <v>1</v>
      </c>
      <c r="P4" s="21" t="s">
        <v>28</v>
      </c>
      <c r="Q4" s="235" t="s">
        <v>0</v>
      </c>
      <c r="R4" s="235" t="s">
        <v>1</v>
      </c>
      <c r="S4" s="200" t="s">
        <v>28</v>
      </c>
      <c r="T4" s="200" t="s">
        <v>0</v>
      </c>
      <c r="U4" s="200" t="s">
        <v>1</v>
      </c>
      <c r="V4" s="200" t="s">
        <v>28</v>
      </c>
      <c r="W4" s="235" t="s">
        <v>0</v>
      </c>
      <c r="X4" s="235" t="s">
        <v>1</v>
      </c>
    </row>
    <row r="5" spans="1:24">
      <c r="A5" s="126"/>
      <c r="B5" s="472" t="s">
        <v>313</v>
      </c>
      <c r="C5" s="473"/>
      <c r="D5" s="229">
        <f>SUM(E5:F5)</f>
        <v>1037</v>
      </c>
      <c r="E5" s="47">
        <v>725</v>
      </c>
      <c r="F5" s="47">
        <v>312</v>
      </c>
      <c r="G5" s="241">
        <f>SUM(H5:I5)</f>
        <v>1008</v>
      </c>
      <c r="H5" s="33">
        <v>719</v>
      </c>
      <c r="I5" s="33">
        <v>289</v>
      </c>
      <c r="J5" s="242">
        <f>SUM(K5:L5)</f>
        <v>160609</v>
      </c>
      <c r="K5" s="33">
        <v>112450</v>
      </c>
      <c r="L5" s="33">
        <v>48159</v>
      </c>
      <c r="M5" s="243">
        <f>J5/G5</f>
        <v>159.33432539682539</v>
      </c>
      <c r="N5" s="243">
        <f>K5/H5</f>
        <v>156.39777468706538</v>
      </c>
      <c r="O5" s="243">
        <f>L5/I5</f>
        <v>166.64013840830449</v>
      </c>
      <c r="P5" s="212">
        <f>SUM(Q5:R5)</f>
        <v>79882</v>
      </c>
      <c r="Q5" s="33">
        <v>60809</v>
      </c>
      <c r="R5" s="33">
        <v>19073</v>
      </c>
      <c r="S5" s="244">
        <f>P5/G5</f>
        <v>79.248015873015873</v>
      </c>
      <c r="T5" s="244">
        <f>Q5/H5</f>
        <v>84.574408901251743</v>
      </c>
      <c r="U5" s="244">
        <f>R5/I5</f>
        <v>65.996539792387537</v>
      </c>
      <c r="V5" s="244">
        <f>SUM(W5:X5)/2</f>
        <v>65.39</v>
      </c>
      <c r="W5" s="49">
        <v>63.31</v>
      </c>
      <c r="X5" s="49">
        <v>67.47</v>
      </c>
    </row>
    <row r="6" spans="1:24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53.25" customHeight="1">
      <c r="A7" s="340" t="s">
        <v>325</v>
      </c>
      <c r="B7" s="340"/>
      <c r="C7" s="340"/>
      <c r="D7" s="325"/>
      <c r="E7" s="341" t="s">
        <v>326</v>
      </c>
      <c r="F7" s="341"/>
      <c r="G7" s="341"/>
      <c r="H7" s="326"/>
      <c r="I7" s="339" t="s">
        <v>331</v>
      </c>
      <c r="J7" s="339"/>
      <c r="K7" s="339"/>
      <c r="L7" s="339"/>
      <c r="M7" s="33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39.75" customHeight="1">
      <c r="A10" s="621" t="s">
        <v>83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20"/>
      <c r="T10" s="20"/>
      <c r="U10" s="20"/>
      <c r="V10" s="20"/>
      <c r="W10" s="20"/>
      <c r="X10" s="20"/>
    </row>
    <row r="11" spans="1:24">
      <c r="A11" s="24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8" customHeight="1">
      <c r="A12" s="621" t="s">
        <v>299</v>
      </c>
      <c r="B12" s="622"/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20"/>
      <c r="T12" s="20"/>
      <c r="U12" s="20"/>
      <c r="V12" s="20"/>
      <c r="W12" s="20"/>
      <c r="X12" s="20"/>
    </row>
    <row r="13" spans="1:24" ht="18.75">
      <c r="A13" s="246"/>
      <c r="B13" s="31"/>
      <c r="C13" s="31"/>
      <c r="D13" s="31"/>
      <c r="E13" s="31"/>
      <c r="F13" s="31"/>
      <c r="G13" s="31"/>
      <c r="H13" s="31"/>
      <c r="I13" s="31">
        <v>12</v>
      </c>
      <c r="J13" s="31"/>
      <c r="K13" s="31"/>
      <c r="L13" s="31"/>
      <c r="M13" s="31"/>
      <c r="N13" s="31"/>
      <c r="O13" s="31"/>
      <c r="P13" s="31"/>
      <c r="Q13" s="31"/>
      <c r="R13" s="31"/>
      <c r="S13" s="20"/>
      <c r="T13" s="20"/>
      <c r="U13" s="20"/>
      <c r="V13" s="20"/>
      <c r="W13" s="20"/>
      <c r="X13" s="20"/>
    </row>
    <row r="14" spans="1:24">
      <c r="A14" s="24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47.25" customHeight="1">
      <c r="A15" s="621" t="s">
        <v>85</v>
      </c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20"/>
      <c r="T15" s="20"/>
      <c r="U15" s="20"/>
      <c r="V15" s="20"/>
      <c r="W15" s="20"/>
      <c r="X15" s="20"/>
    </row>
    <row r="16" spans="1:24">
      <c r="A16" s="2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21.75" customHeight="1">
      <c r="A17" s="622" t="s">
        <v>86</v>
      </c>
      <c r="B17" s="622"/>
      <c r="C17" s="622"/>
      <c r="D17" s="622"/>
      <c r="E17" s="622"/>
      <c r="F17" s="622"/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20"/>
      <c r="T17" s="20"/>
      <c r="U17" s="20"/>
      <c r="V17" s="20"/>
      <c r="W17" s="20"/>
      <c r="X17" s="20"/>
    </row>
    <row r="18" spans="1:24" ht="16.5" customHeight="1">
      <c r="A18" s="247"/>
      <c r="B18" s="20"/>
      <c r="C18" s="20"/>
      <c r="D18" s="20"/>
      <c r="E18" s="623" t="s">
        <v>84</v>
      </c>
      <c r="F18" s="623"/>
      <c r="G18" s="623"/>
      <c r="H18" s="623"/>
      <c r="I18" s="6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22.5" customHeight="1">
      <c r="A19" s="247"/>
      <c r="B19" s="20"/>
      <c r="C19" s="20"/>
      <c r="D19" s="20"/>
      <c r="E19" s="248"/>
      <c r="F19" s="248"/>
      <c r="G19" s="248"/>
      <c r="H19" s="248"/>
      <c r="I19" s="248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26.25" customHeight="1">
      <c r="A20" s="621" t="s">
        <v>87</v>
      </c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20"/>
      <c r="T20" s="20"/>
      <c r="U20" s="20"/>
      <c r="V20" s="20"/>
      <c r="W20" s="20"/>
      <c r="X20" s="20"/>
    </row>
    <row r="21" spans="1:24">
      <c r="E21" s="19"/>
    </row>
  </sheetData>
  <sheetProtection password="E01D" sheet="1" objects="1" scenarios="1"/>
  <mergeCells count="19">
    <mergeCell ref="S3:U3"/>
    <mergeCell ref="V3:X3"/>
    <mergeCell ref="B5:C5"/>
    <mergeCell ref="A3:A4"/>
    <mergeCell ref="B3:C4"/>
    <mergeCell ref="A10:R10"/>
    <mergeCell ref="D3:F3"/>
    <mergeCell ref="G3:I3"/>
    <mergeCell ref="J3:L3"/>
    <mergeCell ref="M3:O3"/>
    <mergeCell ref="P3:R3"/>
    <mergeCell ref="A7:C7"/>
    <mergeCell ref="E7:G7"/>
    <mergeCell ref="I7:M7"/>
    <mergeCell ref="A12:R12"/>
    <mergeCell ref="A15:R15"/>
    <mergeCell ref="A17:R17"/>
    <mergeCell ref="E18:I18"/>
    <mergeCell ref="A20:R20"/>
  </mergeCells>
  <pageMargins left="0.7" right="0.7" top="0.75" bottom="0.75" header="0.3" footer="0.3"/>
  <pageSetup paperSize="9"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topLeftCell="H1" zoomScaleNormal="100" zoomScaleSheetLayoutView="90" workbookViewId="0">
      <selection activeCell="S7" sqref="S7"/>
    </sheetView>
  </sheetViews>
  <sheetFormatPr defaultRowHeight="15"/>
  <cols>
    <col min="1" max="1" width="4" customWidth="1"/>
    <col min="4" max="4" width="7.5703125" customWidth="1"/>
    <col min="5" max="5" width="8.42578125" customWidth="1"/>
    <col min="6" max="6" width="10" customWidth="1"/>
    <col min="7" max="7" width="7" customWidth="1"/>
    <col min="8" max="8" width="9.140625" customWidth="1"/>
    <col min="9" max="9" width="7.140625" customWidth="1"/>
    <col min="10" max="10" width="8.5703125" customWidth="1"/>
    <col min="11" max="11" width="9.7109375" customWidth="1"/>
    <col min="12" max="12" width="8.28515625" customWidth="1"/>
    <col min="13" max="14" width="6.85546875" customWidth="1"/>
    <col min="15" max="15" width="7.7109375" customWidth="1"/>
    <col min="16" max="16" width="7.140625" customWidth="1"/>
    <col min="17" max="17" width="8.140625" customWidth="1"/>
    <col min="18" max="18" width="7.140625" customWidth="1"/>
    <col min="19" max="19" width="8" customWidth="1"/>
    <col min="20" max="20" width="7.5703125" customWidth="1"/>
    <col min="21" max="21" width="9.140625" style="15"/>
    <col min="22" max="22" width="6.42578125" customWidth="1"/>
    <col min="24" max="24" width="7.7109375" customWidth="1"/>
  </cols>
  <sheetData>
    <row r="1" spans="1:24" ht="18.75">
      <c r="A1" s="474" t="s">
        <v>93</v>
      </c>
      <c r="B1" s="474"/>
      <c r="C1" s="474"/>
      <c r="D1" s="474"/>
      <c r="E1" s="474"/>
      <c r="F1" s="474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8"/>
      <c r="V1" s="20"/>
      <c r="W1" s="20"/>
      <c r="X1" s="20"/>
    </row>
    <row r="2" spans="1:24" ht="18.75">
      <c r="A2" s="201"/>
      <c r="B2" s="201"/>
      <c r="C2" s="201"/>
      <c r="D2" s="249"/>
      <c r="E2" s="249"/>
      <c r="F2" s="24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8"/>
      <c r="V2" s="20"/>
      <c r="W2" s="20"/>
      <c r="X2" s="20"/>
    </row>
    <row r="3" spans="1:24" ht="25.5" customHeight="1">
      <c r="A3" s="640" t="s">
        <v>82</v>
      </c>
      <c r="B3" s="642" t="s">
        <v>38</v>
      </c>
      <c r="C3" s="643"/>
      <c r="D3" s="624" t="s">
        <v>88</v>
      </c>
      <c r="E3" s="625"/>
      <c r="F3" s="626"/>
      <c r="G3" s="646" t="s">
        <v>78</v>
      </c>
      <c r="H3" s="647"/>
      <c r="I3" s="648"/>
      <c r="J3" s="627" t="s">
        <v>89</v>
      </c>
      <c r="K3" s="628"/>
      <c r="L3" s="629"/>
      <c r="M3" s="649" t="s">
        <v>94</v>
      </c>
      <c r="N3" s="650"/>
      <c r="O3" s="651"/>
      <c r="P3" s="636" t="s">
        <v>90</v>
      </c>
      <c r="Q3" s="637"/>
      <c r="R3" s="638"/>
      <c r="S3" s="636" t="s">
        <v>91</v>
      </c>
      <c r="T3" s="637"/>
      <c r="U3" s="638"/>
      <c r="V3" s="636" t="s">
        <v>92</v>
      </c>
      <c r="W3" s="637"/>
      <c r="X3" s="638"/>
    </row>
    <row r="4" spans="1:24">
      <c r="A4" s="641"/>
      <c r="B4" s="644"/>
      <c r="C4" s="645"/>
      <c r="D4" s="239" t="s">
        <v>28</v>
      </c>
      <c r="E4" s="235" t="s">
        <v>0</v>
      </c>
      <c r="F4" s="235" t="s">
        <v>1</v>
      </c>
      <c r="G4" s="250" t="s">
        <v>28</v>
      </c>
      <c r="H4" s="250" t="s">
        <v>0</v>
      </c>
      <c r="I4" s="250" t="s">
        <v>1</v>
      </c>
      <c r="J4" s="209" t="s">
        <v>28</v>
      </c>
      <c r="K4" s="209" t="s">
        <v>0</v>
      </c>
      <c r="L4" s="209" t="s">
        <v>1</v>
      </c>
      <c r="M4" s="209" t="s">
        <v>28</v>
      </c>
      <c r="N4" s="235" t="s">
        <v>0</v>
      </c>
      <c r="O4" s="235" t="s">
        <v>1</v>
      </c>
      <c r="P4" s="21" t="s">
        <v>28</v>
      </c>
      <c r="Q4" s="235" t="s">
        <v>0</v>
      </c>
      <c r="R4" s="235" t="s">
        <v>1</v>
      </c>
      <c r="S4" s="200" t="s">
        <v>28</v>
      </c>
      <c r="T4" s="235" t="s">
        <v>0</v>
      </c>
      <c r="U4" s="235" t="s">
        <v>1</v>
      </c>
      <c r="V4" s="197" t="s">
        <v>28</v>
      </c>
      <c r="W4" s="235" t="s">
        <v>0</v>
      </c>
      <c r="X4" s="235" t="s">
        <v>1</v>
      </c>
    </row>
    <row r="5" spans="1:24">
      <c r="A5" s="126">
        <v>1</v>
      </c>
      <c r="B5" s="472" t="s">
        <v>313</v>
      </c>
      <c r="C5" s="473"/>
      <c r="D5" s="251">
        <f>SUM(E5:F5)</f>
        <v>5192</v>
      </c>
      <c r="E5" s="33">
        <v>3732</v>
      </c>
      <c r="F5" s="33">
        <v>1460</v>
      </c>
      <c r="G5" s="252">
        <f>D5/'№8 Функционирование'!G5</f>
        <v>5.1507936507936511</v>
      </c>
      <c r="H5" s="252">
        <f>E5/'№8 Функционирование'!H5</f>
        <v>5.1905424200278167</v>
      </c>
      <c r="I5" s="252">
        <f>F5/'№8 Функционирование'!I5</f>
        <v>5.0519031141868513</v>
      </c>
      <c r="J5" s="243">
        <f>M5*1000/'№8 Функционирование'!G5</f>
        <v>716.26984126984132</v>
      </c>
      <c r="K5" s="243">
        <f>N5*1000/'№8 Функционирование'!H5</f>
        <v>734.35326842837276</v>
      </c>
      <c r="L5" s="243">
        <f>O5*1000/'№8 Функционирование'!I5</f>
        <v>671.28027681660899</v>
      </c>
      <c r="M5" s="253">
        <f>SUM(N5:O5)</f>
        <v>722</v>
      </c>
      <c r="N5" s="33">
        <v>528</v>
      </c>
      <c r="O5" s="33">
        <v>194</v>
      </c>
      <c r="P5" s="212">
        <f>SUM(Q5:R5)</f>
        <v>512</v>
      </c>
      <c r="Q5" s="33">
        <v>350</v>
      </c>
      <c r="R5" s="33">
        <v>162</v>
      </c>
      <c r="S5" s="254">
        <f>SUM(T5:U5)</f>
        <v>77</v>
      </c>
      <c r="T5" s="33">
        <v>51</v>
      </c>
      <c r="U5" s="33">
        <v>26</v>
      </c>
      <c r="V5" s="255">
        <f>SUM(W5:X5)</f>
        <v>0</v>
      </c>
      <c r="W5" s="33">
        <v>0</v>
      </c>
      <c r="X5" s="33">
        <v>0</v>
      </c>
    </row>
    <row r="6" spans="1:24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ht="74.25" customHeight="1">
      <c r="A7" s="340" t="s">
        <v>325</v>
      </c>
      <c r="B7" s="340"/>
      <c r="C7" s="340"/>
      <c r="D7" s="340"/>
      <c r="E7" s="19"/>
      <c r="F7" s="341" t="s">
        <v>326</v>
      </c>
      <c r="G7" s="341"/>
      <c r="H7" s="341"/>
      <c r="I7" s="339" t="s">
        <v>332</v>
      </c>
      <c r="J7" s="339"/>
      <c r="K7" s="339"/>
      <c r="L7" s="339"/>
      <c r="M7" s="339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</row>
    <row r="9" spans="1:24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4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4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spans="1:24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</row>
    <row r="14" spans="1:24">
      <c r="D14" s="42"/>
      <c r="E14" s="42"/>
      <c r="F14" s="42"/>
      <c r="G14" s="42"/>
      <c r="H14" s="42"/>
      <c r="I14" s="42"/>
      <c r="J14" s="639"/>
      <c r="K14" s="639"/>
      <c r="L14" s="639"/>
      <c r="M14" s="639"/>
      <c r="N14" s="639"/>
      <c r="O14" s="639"/>
      <c r="P14" s="639"/>
      <c r="Q14" s="42"/>
      <c r="R14" s="42"/>
      <c r="S14" s="42"/>
      <c r="T14" s="42"/>
      <c r="U14" s="42"/>
    </row>
    <row r="15" spans="1:24">
      <c r="D15" s="42"/>
      <c r="E15" s="42"/>
      <c r="F15" s="42"/>
      <c r="G15" s="42"/>
      <c r="H15" s="42"/>
      <c r="I15" s="42"/>
      <c r="J15" s="639"/>
      <c r="K15" s="639"/>
      <c r="L15" s="639"/>
      <c r="M15" s="639"/>
      <c r="N15" s="639"/>
      <c r="O15" s="639"/>
      <c r="P15" s="639"/>
      <c r="Q15" s="42"/>
      <c r="R15" s="42"/>
      <c r="S15" s="42"/>
      <c r="T15" s="42"/>
      <c r="U15" s="42"/>
    </row>
  </sheetData>
  <sheetProtection password="E01D" sheet="1" objects="1" scenarios="1"/>
  <mergeCells count="16">
    <mergeCell ref="S3:U3"/>
    <mergeCell ref="V3:X3"/>
    <mergeCell ref="J14:P14"/>
    <mergeCell ref="J15:P15"/>
    <mergeCell ref="A1:F1"/>
    <mergeCell ref="A3:A4"/>
    <mergeCell ref="B3:C4"/>
    <mergeCell ref="D3:F3"/>
    <mergeCell ref="G3:I3"/>
    <mergeCell ref="J3:L3"/>
    <mergeCell ref="M3:O3"/>
    <mergeCell ref="P3:R3"/>
    <mergeCell ref="B5:C5"/>
    <mergeCell ref="I7:M7"/>
    <mergeCell ref="A7:D7"/>
    <mergeCell ref="F7:H7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25</vt:i4>
      </vt:variant>
    </vt:vector>
  </HeadingPairs>
  <TitlesOfParts>
    <vt:vector size="52" baseType="lpstr">
      <vt:lpstr>№2. итоговое кол-во организаций</vt:lpstr>
      <vt:lpstr>№3 группы полного дня</vt:lpstr>
      <vt:lpstr>№4 группы кратковременного преб</vt:lpstr>
      <vt:lpstr>№28 группы здоровья</vt:lpstr>
      <vt:lpstr>№5 видовое разнообразие ГКП</vt:lpstr>
      <vt:lpstr>№6 консультационные центры</vt:lpstr>
      <vt:lpstr>№7 иные вариативные формы</vt:lpstr>
      <vt:lpstr>№8 Функционирование</vt:lpstr>
      <vt:lpstr>№9 заболеваемость</vt:lpstr>
      <vt:lpstr>№10 группы компенсирующей напра</vt:lpstr>
      <vt:lpstr>№27 комбинированные группы</vt:lpstr>
      <vt:lpstr>№11 охват коррекционной помощи</vt:lpstr>
      <vt:lpstr>№12 материальная база</vt:lpstr>
      <vt:lpstr>№13 содержание детей</vt:lpstr>
      <vt:lpstr>№14 льготы по плате </vt:lpstr>
      <vt:lpstr>№15 компенсация части платы</vt:lpstr>
      <vt:lpstr>№16 компенсация платы в ЧДО</vt:lpstr>
      <vt:lpstr>№17 социальный состав</vt:lpstr>
      <vt:lpstr>№18 детское население</vt:lpstr>
      <vt:lpstr>№19 численность охваченных</vt:lpstr>
      <vt:lpstr>№20 % охвата</vt:lpstr>
      <vt:lpstr>№21 охват предшкольным образ.</vt:lpstr>
      <vt:lpstr>№22 дополнительные услуги</vt:lpstr>
      <vt:lpstr>№23 иностранный язык</vt:lpstr>
      <vt:lpstr>№24 духовно-нравственное воспит</vt:lpstr>
      <vt:lpstr>№25 изменение сети</vt:lpstr>
      <vt:lpstr>№26 размещение ДО</vt:lpstr>
      <vt:lpstr>'№10 группы компенсирующей напра'!Область_печати</vt:lpstr>
      <vt:lpstr>'№11 охват коррекционной помощи'!Область_печати</vt:lpstr>
      <vt:lpstr>'№12 материальная база'!Область_печати</vt:lpstr>
      <vt:lpstr>'№13 содержание детей'!Область_печати</vt:lpstr>
      <vt:lpstr>'№14 льготы по плате '!Область_печати</vt:lpstr>
      <vt:lpstr>'№15 компенсация части платы'!Область_печати</vt:lpstr>
      <vt:lpstr>'№16 компенсация платы в ЧДО'!Область_печати</vt:lpstr>
      <vt:lpstr>'№17 социальный состав'!Область_печати</vt:lpstr>
      <vt:lpstr>'№18 детское население'!Область_печати</vt:lpstr>
      <vt:lpstr>'№19 численность охваченных'!Область_печати</vt:lpstr>
      <vt:lpstr>'№2. итоговое кол-во организаций'!Область_печати</vt:lpstr>
      <vt:lpstr>'№20 % охвата'!Область_печати</vt:lpstr>
      <vt:lpstr>'№21 охват предшкольным образ.'!Область_печати</vt:lpstr>
      <vt:lpstr>'№22 дополнительные услуги'!Область_печати</vt:lpstr>
      <vt:lpstr>'№23 иностранный язык'!Область_печати</vt:lpstr>
      <vt:lpstr>'№25 изменение сети'!Область_печати</vt:lpstr>
      <vt:lpstr>'№26 размещение ДО'!Область_печати</vt:lpstr>
      <vt:lpstr>'№27 комбинированные группы'!Область_печати</vt:lpstr>
      <vt:lpstr>'№28 группы здоровья'!Область_печати</vt:lpstr>
      <vt:lpstr>'№3 группы полного дня'!Область_печати</vt:lpstr>
      <vt:lpstr>'№4 группы кратковременного преб'!Область_печати</vt:lpstr>
      <vt:lpstr>'№5 видовое разнообразие ГКП'!Область_печати</vt:lpstr>
      <vt:lpstr>'№6 консультационные центры'!Область_печати</vt:lpstr>
      <vt:lpstr>'№7 иные вариативные формы'!Область_печати</vt:lpstr>
      <vt:lpstr>'№9 заболеваемость'!Область_печати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</dc:creator>
  <cp:lastModifiedBy>Admin</cp:lastModifiedBy>
  <cp:lastPrinted>2015-01-14T10:05:07Z</cp:lastPrinted>
  <dcterms:created xsi:type="dcterms:W3CDTF">2009-07-16T10:13:50Z</dcterms:created>
  <dcterms:modified xsi:type="dcterms:W3CDTF">2016-02-20T05:24:20Z</dcterms:modified>
</cp:coreProperties>
</file>