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5135" windowHeight="7500" firstSheet="8" activeTab="8"/>
  </bookViews>
  <sheets>
    <sheet name="№2. итоговое кол-во организаций" sheetId="1" r:id="rId1"/>
    <sheet name="№3 группы полного дня" sheetId="2" r:id="rId2"/>
    <sheet name="№4 группы кратковременного преб" sheetId="3" r:id="rId3"/>
    <sheet name="№28 группы здоровья" sheetId="11" r:id="rId4"/>
    <sheet name="№5 видовое разнообразие ГКП" sheetId="4" r:id="rId5"/>
    <sheet name="№7 иные вариативные формы" sheetId="6" r:id="rId6"/>
    <sheet name="№6 консультационные центры" sheetId="5" r:id="rId7"/>
    <sheet name="№8 Функционирование" sheetId="7" r:id="rId8"/>
    <sheet name="№9 заболеваемость" sheetId="8" r:id="rId9"/>
    <sheet name="№10 группы компенсирующей напра" sheetId="9" r:id="rId10"/>
    <sheet name="№27 комбинированные группы" sheetId="27" r:id="rId11"/>
    <sheet name="№24 охват ДО детей-инвалидов" sheetId="28" r:id="rId12"/>
    <sheet name="№11 охват коррекционной помощи" sheetId="10" r:id="rId13"/>
    <sheet name="№12 материальная база" sheetId="12" r:id="rId14"/>
    <sheet name="№13 содержание детей" sheetId="13" r:id="rId15"/>
    <sheet name="№14 льготы по плате " sheetId="14" r:id="rId16"/>
    <sheet name="№17 социальный состав" sheetId="17" r:id="rId17"/>
    <sheet name="№18 детское население" sheetId="18" r:id="rId18"/>
    <sheet name="№19 численность охваченных" sheetId="20" r:id="rId19"/>
    <sheet name="№20 % охвата" sheetId="19" r:id="rId20"/>
    <sheet name="№21 охват предшкольным образ." sheetId="21" r:id="rId21"/>
    <sheet name="№23 иностранный язык" sheetId="23" r:id="rId22"/>
    <sheet name="№22 дополнительные услуги" sheetId="22" r:id="rId23"/>
    <sheet name="№26 платные доп. услуги" sheetId="29" r:id="rId24"/>
    <sheet name="№25 изменение сети" sheetId="25" r:id="rId25"/>
    <sheet name="№29 проекты мун. уровня" sheetId="30" r:id="rId26"/>
    <sheet name="30. несчастные случаи" sheetId="31" r:id="rId27"/>
    <sheet name="31. ОВЗ по нозологиям" sheetId="32" r:id="rId28"/>
    <sheet name="32. Диетпитание" sheetId="33" r:id="rId29"/>
  </sheets>
  <definedNames>
    <definedName name="_xlnm.Print_Area" localSheetId="26">'30. несчастные случаи'!$A$1:$Y$13</definedName>
    <definedName name="_xlnm.Print_Area" localSheetId="27">'31. ОВЗ по нозологиям'!$A$1:$U$10</definedName>
    <definedName name="_xlnm.Print_Area" localSheetId="28">'32. Диетпитание'!$A$1:$Y$12</definedName>
    <definedName name="_xlnm.Print_Area" localSheetId="9">'№10 группы компенсирующей напра'!$A$1:$L$48</definedName>
    <definedName name="_xlnm.Print_Area" localSheetId="12">'№11 охват коррекционной помощи'!$A$1:$L$8</definedName>
    <definedName name="_xlnm.Print_Area" localSheetId="13">'№12 материальная база'!$A$1:$E$61</definedName>
    <definedName name="_xlnm.Print_Area" localSheetId="14">'№13 содержание детей'!$A$1:$U$8</definedName>
    <definedName name="_xlnm.Print_Area" localSheetId="15">'№14 льготы по плате '!$A$1:$O$22</definedName>
    <definedName name="_xlnm.Print_Area" localSheetId="16">'№17 социальный состав'!$A$1:$E$29</definedName>
    <definedName name="_xlnm.Print_Area" localSheetId="17">'№18 детское население'!$A$1:$AD$14</definedName>
    <definedName name="_xlnm.Print_Area" localSheetId="18">'№19 численность охваченных'!$A$1:$CU$14</definedName>
    <definedName name="_xlnm.Print_Area" localSheetId="0">'№2. итоговое кол-во организаций'!$A$1:$K$57</definedName>
    <definedName name="_xlnm.Print_Area" localSheetId="19">'№20 % охвата'!$A$1:$M$10</definedName>
    <definedName name="_xlnm.Print_Area" localSheetId="20">'№21 охват предшкольным образ.'!$A$1:$L$9</definedName>
    <definedName name="_xlnm.Print_Area" localSheetId="22">'№22 дополнительные услуги'!$A$1:$AS$16</definedName>
    <definedName name="_xlnm.Print_Area" localSheetId="21">'№23 иностранный язык'!$A$1:$AM$12</definedName>
    <definedName name="_xlnm.Print_Area" localSheetId="11">'№24 охват ДО детей-инвалидов'!$A$1:$L$10</definedName>
    <definedName name="_xlnm.Print_Area" localSheetId="24">'№25 изменение сети'!$A$1:$E$17</definedName>
    <definedName name="_xlnm.Print_Area" localSheetId="10">'№27 комбинированные группы'!$A$1:$K$13</definedName>
    <definedName name="_xlnm.Print_Area" localSheetId="3">'№28 группы здоровья'!$A$1:$AD$14</definedName>
    <definedName name="_xlnm.Print_Area" localSheetId="1">'№3 группы полного дня'!$A$1:$EQ$14</definedName>
    <definedName name="_xlnm.Print_Area" localSheetId="2">'№4 группы кратковременного преб'!$A$1:$FO$12</definedName>
    <definedName name="_xlnm.Print_Area" localSheetId="4">'№5 видовое разнообразие ГКП'!$A$1:$G$68</definedName>
    <definedName name="_xlnm.Print_Area" localSheetId="6">'№6 консультационные центры'!$A$1:$O$20</definedName>
    <definedName name="_xlnm.Print_Area" localSheetId="5">'№7 иные вариативные формы'!$A$1:$M$13</definedName>
    <definedName name="_xlnm.Print_Area" localSheetId="7">'№8 Функционирование'!$A$1:$AG$13</definedName>
    <definedName name="_xlnm.Print_Area" localSheetId="8">'№9 заболеваемость'!$A$1:$BB$8</definedName>
  </definedNames>
  <calcPr calcId="144525"/>
</workbook>
</file>

<file path=xl/calcChain.xml><?xml version="1.0" encoding="utf-8"?>
<calcChain xmlns="http://schemas.openxmlformats.org/spreadsheetml/2006/main">
  <c r="W6" i="33" l="1"/>
  <c r="T6" i="33"/>
  <c r="Q6" i="33"/>
  <c r="N6" i="33"/>
  <c r="K6" i="33"/>
  <c r="H6" i="33"/>
  <c r="G6" i="33"/>
  <c r="F6" i="33"/>
  <c r="E18" i="17"/>
  <c r="D18" i="17"/>
  <c r="C20" i="17"/>
  <c r="C21" i="17"/>
  <c r="C19" i="17"/>
  <c r="F60" i="4"/>
  <c r="E60" i="4"/>
  <c r="F59" i="4"/>
  <c r="E59" i="4"/>
  <c r="F37" i="4"/>
  <c r="E37" i="4"/>
  <c r="F34" i="4"/>
  <c r="E34" i="4"/>
  <c r="F31" i="4"/>
  <c r="E31" i="4"/>
  <c r="F28" i="4"/>
  <c r="E28" i="4"/>
  <c r="F25" i="4"/>
  <c r="E25" i="4"/>
  <c r="F22" i="4"/>
  <c r="E22" i="4"/>
  <c r="F19" i="4"/>
  <c r="E19" i="4"/>
  <c r="F13" i="4"/>
  <c r="E13" i="4"/>
  <c r="F16" i="4"/>
  <c r="E16" i="4"/>
  <c r="F10" i="4"/>
  <c r="E10" i="4"/>
  <c r="F7" i="4"/>
  <c r="E7" i="4"/>
  <c r="F4" i="4"/>
  <c r="E4" i="4"/>
  <c r="G5" i="32"/>
  <c r="H5" i="32"/>
  <c r="I5" i="32"/>
  <c r="J5" i="32"/>
  <c r="K5" i="32"/>
  <c r="L5" i="32"/>
  <c r="M5" i="32"/>
  <c r="N5" i="32"/>
  <c r="O5" i="32"/>
  <c r="P5" i="32"/>
  <c r="Q5" i="32"/>
  <c r="R5" i="32"/>
  <c r="S5" i="32"/>
  <c r="T5" i="32"/>
  <c r="U5" i="32"/>
  <c r="F5" i="32"/>
  <c r="D6" i="32"/>
  <c r="D7" i="32"/>
  <c r="D5" i="32"/>
  <c r="C7" i="32"/>
  <c r="C6" i="32"/>
  <c r="C5" i="32"/>
  <c r="E6" i="33" l="1"/>
  <c r="Y6" i="31"/>
  <c r="X6" i="31"/>
  <c r="W6" i="31"/>
  <c r="F16" i="17"/>
  <c r="C16" i="17"/>
  <c r="C17" i="17"/>
  <c r="L45" i="9"/>
  <c r="L5" i="9"/>
  <c r="L6" i="9"/>
  <c r="L8" i="9"/>
  <c r="L9" i="9"/>
  <c r="L11" i="9"/>
  <c r="L12" i="9"/>
  <c r="L14" i="9"/>
  <c r="L15" i="9"/>
  <c r="L17" i="9"/>
  <c r="L18" i="9"/>
  <c r="L20" i="9"/>
  <c r="L21" i="9"/>
  <c r="L23" i="9"/>
  <c r="L24" i="9"/>
  <c r="L26" i="9"/>
  <c r="L27" i="9"/>
  <c r="L31" i="9"/>
  <c r="L34" i="9"/>
  <c r="L35" i="9"/>
  <c r="L37" i="9"/>
  <c r="L38" i="9"/>
  <c r="L40" i="9"/>
  <c r="L41" i="9"/>
  <c r="K5" i="9"/>
  <c r="K6" i="9"/>
  <c r="K8" i="9"/>
  <c r="K9" i="9"/>
  <c r="K11" i="9"/>
  <c r="K12" i="9"/>
  <c r="K14" i="9"/>
  <c r="K15" i="9"/>
  <c r="K17" i="9"/>
  <c r="K18" i="9"/>
  <c r="K20" i="9"/>
  <c r="K21" i="9"/>
  <c r="K23" i="9"/>
  <c r="K24" i="9"/>
  <c r="K26" i="9"/>
  <c r="K27" i="9"/>
  <c r="K34" i="9"/>
  <c r="K35" i="9"/>
  <c r="K37" i="9"/>
  <c r="K38" i="9"/>
  <c r="K40" i="9"/>
  <c r="K41" i="9"/>
  <c r="J5" i="9"/>
  <c r="J6" i="9"/>
  <c r="J8" i="9"/>
  <c r="J9" i="9"/>
  <c r="J11" i="9"/>
  <c r="J12" i="9"/>
  <c r="J14" i="9"/>
  <c r="J15" i="9"/>
  <c r="J17" i="9"/>
  <c r="J18" i="9"/>
  <c r="J20" i="9"/>
  <c r="J21" i="9"/>
  <c r="J23" i="9"/>
  <c r="J24" i="9"/>
  <c r="J26" i="9"/>
  <c r="J27" i="9"/>
  <c r="J34" i="9"/>
  <c r="J35" i="9"/>
  <c r="J37" i="9"/>
  <c r="J38" i="9"/>
  <c r="J40" i="9"/>
  <c r="J41" i="9"/>
  <c r="E30" i="9"/>
  <c r="F30" i="9"/>
  <c r="G30" i="9"/>
  <c r="H30" i="9"/>
  <c r="I30" i="9"/>
  <c r="E29" i="9"/>
  <c r="F29" i="9"/>
  <c r="G29" i="9"/>
  <c r="H29" i="9"/>
  <c r="I29" i="9"/>
  <c r="D30" i="9"/>
  <c r="J30" i="9" s="1"/>
  <c r="D29" i="9"/>
  <c r="E25" i="9"/>
  <c r="F25" i="9"/>
  <c r="G25" i="9"/>
  <c r="H25" i="9"/>
  <c r="I25" i="9"/>
  <c r="D25" i="9"/>
  <c r="G44" i="9"/>
  <c r="H44" i="9"/>
  <c r="I44" i="9"/>
  <c r="G43" i="9"/>
  <c r="H43" i="9"/>
  <c r="I43" i="9"/>
  <c r="G39" i="9"/>
  <c r="H39" i="9"/>
  <c r="I39" i="9"/>
  <c r="G36" i="9"/>
  <c r="G42" i="9" s="1"/>
  <c r="H36" i="9"/>
  <c r="I36" i="9"/>
  <c r="I42" i="9" s="1"/>
  <c r="G33" i="9"/>
  <c r="H33" i="9"/>
  <c r="I33" i="9"/>
  <c r="G22" i="9"/>
  <c r="H22" i="9"/>
  <c r="I22" i="9"/>
  <c r="G19" i="9"/>
  <c r="H19" i="9"/>
  <c r="I19" i="9"/>
  <c r="G16" i="9"/>
  <c r="H16" i="9"/>
  <c r="I16" i="9"/>
  <c r="G13" i="9"/>
  <c r="H13" i="9"/>
  <c r="I13" i="9"/>
  <c r="G10" i="9"/>
  <c r="H10" i="9"/>
  <c r="I10" i="9"/>
  <c r="G7" i="9"/>
  <c r="H7" i="9"/>
  <c r="I7" i="9"/>
  <c r="G4" i="9"/>
  <c r="H4" i="9"/>
  <c r="I4" i="9"/>
  <c r="R5" i="8"/>
  <c r="Q5" i="8"/>
  <c r="AN5" i="8"/>
  <c r="AK5" i="8"/>
  <c r="AH5" i="8"/>
  <c r="AE5" i="8"/>
  <c r="AB5" i="8"/>
  <c r="Y5" i="8"/>
  <c r="V5" i="8"/>
  <c r="S5" i="8"/>
  <c r="M6" i="5"/>
  <c r="J6" i="5"/>
  <c r="G6" i="5"/>
  <c r="F6" i="5"/>
  <c r="E6" i="5"/>
  <c r="D6" i="5" l="1"/>
  <c r="P5" i="8"/>
  <c r="K25" i="9"/>
  <c r="I28" i="9"/>
  <c r="L29" i="9"/>
  <c r="E6" i="32" s="1"/>
  <c r="K30" i="9"/>
  <c r="B7" i="32" s="1"/>
  <c r="G28" i="9"/>
  <c r="I5" i="10"/>
  <c r="H28" i="9"/>
  <c r="J25" i="9"/>
  <c r="L25" i="9"/>
  <c r="K29" i="9"/>
  <c r="L30" i="9"/>
  <c r="E7" i="32" s="1"/>
  <c r="H42" i="9"/>
  <c r="J29" i="9"/>
  <c r="G31" i="1"/>
  <c r="H31" i="1"/>
  <c r="I31" i="1"/>
  <c r="J31" i="1"/>
  <c r="K31" i="1"/>
  <c r="G30" i="1"/>
  <c r="H30" i="1"/>
  <c r="I30" i="1"/>
  <c r="J30" i="1"/>
  <c r="K30" i="1"/>
  <c r="F31" i="1"/>
  <c r="F30" i="1"/>
  <c r="K47" i="1"/>
  <c r="J47" i="1"/>
  <c r="I47" i="1"/>
  <c r="H47" i="1"/>
  <c r="G47" i="1"/>
  <c r="F47" i="1"/>
  <c r="E47" i="1"/>
  <c r="D47" i="1"/>
  <c r="Y5" i="7"/>
  <c r="AL6" i="23"/>
  <c r="AK6" i="23"/>
  <c r="O6" i="23"/>
  <c r="D6" i="33" s="1"/>
  <c r="N6" i="23"/>
  <c r="C6" i="33" s="1"/>
  <c r="E7" i="27"/>
  <c r="E6" i="27"/>
  <c r="C7" i="27"/>
  <c r="C6" i="27"/>
  <c r="C24" i="17"/>
  <c r="C28" i="12"/>
  <c r="C29" i="12"/>
  <c r="C30" i="12"/>
  <c r="E22" i="9"/>
  <c r="K22" i="9" s="1"/>
  <c r="F22" i="9"/>
  <c r="L22" i="9" s="1"/>
  <c r="D22" i="9"/>
  <c r="J22" i="9" s="1"/>
  <c r="L5" i="28"/>
  <c r="K5" i="28"/>
  <c r="J5" i="28"/>
  <c r="J6" i="28"/>
  <c r="B6" i="32" l="1"/>
  <c r="H5" i="10"/>
  <c r="K5" i="10" s="1"/>
  <c r="AJ6" i="23"/>
  <c r="AG6" i="23"/>
  <c r="AD6" i="23"/>
  <c r="AA6" i="23"/>
  <c r="X6" i="23"/>
  <c r="CL6" i="20"/>
  <c r="CK6" i="20"/>
  <c r="BH6" i="20"/>
  <c r="BG6" i="20"/>
  <c r="AD6" i="20"/>
  <c r="AC6" i="20"/>
  <c r="C40" i="12"/>
  <c r="L5" i="10"/>
  <c r="K8" i="27"/>
  <c r="AM6" i="23" l="1"/>
  <c r="H8" i="27"/>
  <c r="J8" i="27"/>
  <c r="E44" i="9"/>
  <c r="K44" i="9" s="1"/>
  <c r="F44" i="9"/>
  <c r="L44" i="9" s="1"/>
  <c r="D44" i="9"/>
  <c r="J44" i="9" s="1"/>
  <c r="E43" i="9"/>
  <c r="K43" i="9" s="1"/>
  <c r="F43" i="9"/>
  <c r="L43" i="9" s="1"/>
  <c r="D43" i="9"/>
  <c r="J43" i="9" s="1"/>
  <c r="E39" i="9"/>
  <c r="K39" i="9" s="1"/>
  <c r="F39" i="9"/>
  <c r="L39" i="9" s="1"/>
  <c r="D39" i="9"/>
  <c r="J39" i="9" s="1"/>
  <c r="E16" i="9"/>
  <c r="K16" i="9" s="1"/>
  <c r="F16" i="9"/>
  <c r="L16" i="9" s="1"/>
  <c r="D16" i="9"/>
  <c r="J16" i="9" s="1"/>
  <c r="D5" i="8"/>
  <c r="F5" i="7"/>
  <c r="E5" i="7"/>
  <c r="L5" i="7"/>
  <c r="I5" i="8" s="1"/>
  <c r="O5" i="8" s="1"/>
  <c r="K5" i="7"/>
  <c r="AC5" i="7" s="1"/>
  <c r="AF5" i="7" s="1"/>
  <c r="G5" i="7"/>
  <c r="J5" i="7" s="1"/>
  <c r="K25" i="1"/>
  <c r="E25" i="1"/>
  <c r="G25" i="1"/>
  <c r="I25" i="1"/>
  <c r="F8" i="27"/>
  <c r="J10" i="27" s="1"/>
  <c r="G8" i="27"/>
  <c r="I8" i="27"/>
  <c r="F36" i="9"/>
  <c r="F33" i="9"/>
  <c r="L33" i="9" s="1"/>
  <c r="F19" i="9"/>
  <c r="L19" i="9" s="1"/>
  <c r="F13" i="9"/>
  <c r="L13" i="9" s="1"/>
  <c r="F10" i="9"/>
  <c r="L10" i="9" s="1"/>
  <c r="F7" i="9"/>
  <c r="L7" i="9" s="1"/>
  <c r="F4" i="9"/>
  <c r="I5" i="21"/>
  <c r="H5" i="21"/>
  <c r="CM6" i="20"/>
  <c r="CI6" i="20"/>
  <c r="CH6" i="20"/>
  <c r="CD6" i="20"/>
  <c r="CA6" i="20"/>
  <c r="BX6" i="20"/>
  <c r="BU6" i="20"/>
  <c r="BR6" i="20"/>
  <c r="BO6" i="20"/>
  <c r="BL6" i="20"/>
  <c r="D8" i="27"/>
  <c r="F22" i="1"/>
  <c r="L6" i="28" l="1"/>
  <c r="CG6" i="20"/>
  <c r="AB5" i="7"/>
  <c r="G5" i="8"/>
  <c r="M5" i="8" s="1"/>
  <c r="Q5" i="7"/>
  <c r="K10" i="27"/>
  <c r="L4" i="9"/>
  <c r="F28" i="9"/>
  <c r="L28" i="9" s="1"/>
  <c r="F42" i="9"/>
  <c r="L42" i="9" s="1"/>
  <c r="L36" i="9"/>
  <c r="R5" i="7"/>
  <c r="AD5" i="7"/>
  <c r="AG5" i="7" s="1"/>
  <c r="X5" i="7"/>
  <c r="W5" i="7"/>
  <c r="H5" i="8"/>
  <c r="N5" i="8" s="1"/>
  <c r="L5" i="8"/>
  <c r="G6" i="23"/>
  <c r="F6" i="23"/>
  <c r="E6" i="23"/>
  <c r="U6" i="23"/>
  <c r="T6" i="23"/>
  <c r="P6" i="23"/>
  <c r="J5" i="8" l="1"/>
  <c r="E5" i="32"/>
  <c r="K6" i="28"/>
  <c r="K5" i="8"/>
  <c r="L6" i="23"/>
  <c r="K6" i="23"/>
  <c r="F5" i="21" l="1"/>
  <c r="L5" i="21" s="1"/>
  <c r="E5" i="21"/>
  <c r="K5" i="21" s="1"/>
  <c r="BI6" i="20" l="1"/>
  <c r="BE6" i="20"/>
  <c r="BD6" i="20"/>
  <c r="AZ6" i="20"/>
  <c r="AW6" i="20"/>
  <c r="AT6" i="20"/>
  <c r="AQ6" i="20"/>
  <c r="AN6" i="20"/>
  <c r="AK6" i="20"/>
  <c r="AH6" i="20"/>
  <c r="AE6" i="20"/>
  <c r="AA6" i="20"/>
  <c r="Z6" i="20"/>
  <c r="V6" i="20"/>
  <c r="S6" i="20"/>
  <c r="P6" i="20"/>
  <c r="M6" i="20"/>
  <c r="J6" i="20"/>
  <c r="G6" i="20"/>
  <c r="D6" i="20"/>
  <c r="CR6" i="20" l="1"/>
  <c r="G5" i="21"/>
  <c r="CQ6" i="20"/>
  <c r="Y6" i="20"/>
  <c r="BC6" i="20"/>
  <c r="CP6" i="20" l="1"/>
  <c r="AD6" i="18"/>
  <c r="M6" i="19" s="1"/>
  <c r="AC6" i="18"/>
  <c r="L6" i="19" s="1"/>
  <c r="Y6" i="18"/>
  <c r="V6" i="18"/>
  <c r="S6" i="18"/>
  <c r="P6" i="18"/>
  <c r="H6" i="19" s="1"/>
  <c r="M6" i="18"/>
  <c r="G6" i="19" s="1"/>
  <c r="J6" i="18"/>
  <c r="F6" i="19" s="1"/>
  <c r="G6" i="18"/>
  <c r="E6" i="19" s="1"/>
  <c r="D6" i="18"/>
  <c r="D6" i="19" s="1"/>
  <c r="J6" i="19" l="1"/>
  <c r="I6" i="19"/>
  <c r="D5" i="21"/>
  <c r="J5" i="21" s="1"/>
  <c r="AB6" i="18"/>
  <c r="K6" i="19" s="1"/>
  <c r="E10" i="17" l="1"/>
  <c r="E25" i="17" s="1"/>
  <c r="D10" i="17"/>
  <c r="D25" i="17" s="1"/>
  <c r="C23" i="17"/>
  <c r="C22" i="17"/>
  <c r="C18" i="17"/>
  <c r="C15" i="17"/>
  <c r="C14" i="17"/>
  <c r="C13" i="17"/>
  <c r="C12" i="17"/>
  <c r="C11" i="17"/>
  <c r="C9" i="17"/>
  <c r="C8" i="17"/>
  <c r="C7" i="17"/>
  <c r="C6" i="17"/>
  <c r="C5" i="17"/>
  <c r="C10" i="17" l="1"/>
  <c r="C25" i="17"/>
  <c r="E6" i="12" l="1"/>
  <c r="D6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2" i="12"/>
  <c r="C41" i="12"/>
  <c r="C39" i="12"/>
  <c r="C37" i="12"/>
  <c r="C36" i="12"/>
  <c r="C35" i="12"/>
  <c r="C34" i="12"/>
  <c r="C33" i="12"/>
  <c r="C32" i="12"/>
  <c r="C31" i="12"/>
  <c r="C27" i="12"/>
  <c r="C26" i="12"/>
  <c r="C25" i="12"/>
  <c r="C24" i="12"/>
  <c r="C23" i="12"/>
  <c r="C22" i="12"/>
  <c r="C21" i="12"/>
  <c r="C20" i="12"/>
  <c r="C19" i="12"/>
  <c r="C17" i="12"/>
  <c r="C16" i="12"/>
  <c r="C15" i="12"/>
  <c r="C14" i="12"/>
  <c r="C13" i="12"/>
  <c r="C12" i="12"/>
  <c r="C11" i="12"/>
  <c r="C10" i="12"/>
  <c r="C9" i="12"/>
  <c r="C8" i="12"/>
  <c r="L6" i="11" l="1"/>
  <c r="J6" i="11"/>
  <c r="H6" i="11"/>
  <c r="F6" i="11"/>
  <c r="E6" i="11" l="1"/>
  <c r="D5" i="10"/>
  <c r="FL7" i="3" l="1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DQ7" i="3"/>
  <c r="DR7" i="3"/>
  <c r="DS7" i="3"/>
  <c r="E36" i="9"/>
  <c r="K36" i="9" s="1"/>
  <c r="D36" i="9"/>
  <c r="J36" i="9" s="1"/>
  <c r="E33" i="9"/>
  <c r="K33" i="9" s="1"/>
  <c r="D33" i="9"/>
  <c r="J33" i="9" s="1"/>
  <c r="E19" i="9"/>
  <c r="K19" i="9" s="1"/>
  <c r="D19" i="9"/>
  <c r="J19" i="9" s="1"/>
  <c r="E13" i="9"/>
  <c r="K13" i="9" s="1"/>
  <c r="D13" i="9"/>
  <c r="J13" i="9" s="1"/>
  <c r="E10" i="9"/>
  <c r="K10" i="9" s="1"/>
  <c r="D10" i="9"/>
  <c r="J10" i="9" s="1"/>
  <c r="E7" i="9"/>
  <c r="K7" i="9" s="1"/>
  <c r="D7" i="9"/>
  <c r="J7" i="9" s="1"/>
  <c r="E4" i="9"/>
  <c r="D4" i="9"/>
  <c r="E28" i="9" l="1"/>
  <c r="K28" i="9" s="1"/>
  <c r="K4" i="9"/>
  <c r="J4" i="9"/>
  <c r="D28" i="9"/>
  <c r="J28" i="9" s="1"/>
  <c r="D42" i="9"/>
  <c r="J42" i="9" s="1"/>
  <c r="E42" i="9"/>
  <c r="K42" i="9" s="1"/>
  <c r="AZ5" i="8"/>
  <c r="AW5" i="8"/>
  <c r="AT5" i="8"/>
  <c r="AQ5" i="8"/>
  <c r="B5" i="32" l="1"/>
  <c r="G5" i="10"/>
  <c r="J5" i="10" s="1"/>
  <c r="S5" i="7"/>
  <c r="V5" i="7" s="1"/>
  <c r="M5" i="7"/>
  <c r="P5" i="7" l="1"/>
  <c r="AE5" i="7"/>
  <c r="F55" i="4"/>
  <c r="E55" i="4"/>
  <c r="F52" i="4"/>
  <c r="E52" i="4"/>
  <c r="F49" i="4"/>
  <c r="E49" i="4"/>
  <c r="F46" i="4"/>
  <c r="E46" i="4"/>
  <c r="F43" i="4"/>
  <c r="E43" i="4"/>
  <c r="F40" i="4"/>
  <c r="E40" i="4"/>
  <c r="E58" i="4" l="1"/>
  <c r="F58" i="4"/>
  <c r="FO7" i="3"/>
  <c r="FN7" i="3"/>
  <c r="FM7" i="3"/>
  <c r="CU7" i="3"/>
  <c r="CT7" i="3"/>
  <c r="CS7" i="3"/>
  <c r="BW7" i="3"/>
  <c r="BV7" i="3"/>
  <c r="BU7" i="3"/>
  <c r="AY7" i="3"/>
  <c r="AX7" i="3"/>
  <c r="AW7" i="3"/>
  <c r="AA7" i="3"/>
  <c r="Z7" i="3"/>
  <c r="Y7" i="3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CU7" i="2"/>
  <c r="CT7" i="2"/>
  <c r="CS7" i="2"/>
  <c r="BW7" i="2"/>
  <c r="BV7" i="2"/>
  <c r="BU7" i="2"/>
  <c r="AY7" i="2"/>
  <c r="AX7" i="2"/>
  <c r="AW7" i="2"/>
  <c r="AA7" i="2"/>
  <c r="Z7" i="2"/>
  <c r="Y7" i="2"/>
  <c r="EO7" i="2" l="1"/>
  <c r="EQ7" i="2"/>
  <c r="EP7" i="2"/>
  <c r="D25" i="1" l="1"/>
  <c r="F23" i="1"/>
  <c r="G23" i="1"/>
  <c r="E63" i="4" s="1"/>
  <c r="H23" i="1"/>
  <c r="I23" i="1"/>
  <c r="J23" i="1"/>
  <c r="K23" i="1"/>
  <c r="G22" i="1"/>
  <c r="E62" i="4" s="1"/>
  <c r="H22" i="1"/>
  <c r="I22" i="1"/>
  <c r="J22" i="1"/>
  <c r="K22" i="1"/>
  <c r="F62" i="4" s="1"/>
  <c r="E18" i="1"/>
  <c r="F18" i="1"/>
  <c r="G18" i="1"/>
  <c r="H18" i="1"/>
  <c r="I18" i="1"/>
  <c r="J18" i="1"/>
  <c r="K18" i="1"/>
  <c r="E15" i="1"/>
  <c r="F15" i="1"/>
  <c r="G15" i="1"/>
  <c r="H15" i="1"/>
  <c r="I15" i="1"/>
  <c r="J15" i="1"/>
  <c r="K15" i="1"/>
  <c r="E12" i="1"/>
  <c r="F12" i="1"/>
  <c r="G12" i="1"/>
  <c r="H12" i="1"/>
  <c r="I12" i="1"/>
  <c r="J12" i="1"/>
  <c r="K12" i="1"/>
  <c r="E9" i="1"/>
  <c r="F9" i="1"/>
  <c r="G9" i="1"/>
  <c r="H9" i="1"/>
  <c r="I9" i="1"/>
  <c r="J9" i="1"/>
  <c r="K9" i="1"/>
  <c r="E44" i="1"/>
  <c r="F44" i="1"/>
  <c r="G44" i="1"/>
  <c r="H44" i="1"/>
  <c r="I44" i="1"/>
  <c r="J44" i="1"/>
  <c r="K44" i="1"/>
  <c r="E41" i="1"/>
  <c r="F41" i="1"/>
  <c r="G41" i="1"/>
  <c r="H41" i="1"/>
  <c r="I41" i="1"/>
  <c r="J41" i="1"/>
  <c r="K41" i="1"/>
  <c r="E38" i="1"/>
  <c r="F38" i="1"/>
  <c r="D45" i="9" s="1"/>
  <c r="G38" i="1"/>
  <c r="G45" i="9" s="1"/>
  <c r="H38" i="1"/>
  <c r="I38" i="1"/>
  <c r="J38" i="1"/>
  <c r="E45" i="9" s="1"/>
  <c r="K38" i="1"/>
  <c r="H45" i="9" s="1"/>
  <c r="E35" i="1"/>
  <c r="F35" i="1"/>
  <c r="D31" i="9" s="1"/>
  <c r="G35" i="1"/>
  <c r="G31" i="9" s="1"/>
  <c r="H35" i="1"/>
  <c r="I35" i="1"/>
  <c r="J35" i="1"/>
  <c r="E31" i="9" s="1"/>
  <c r="K35" i="1"/>
  <c r="H31" i="9" s="1"/>
  <c r="E32" i="1"/>
  <c r="F32" i="1"/>
  <c r="G32" i="1"/>
  <c r="H32" i="1"/>
  <c r="I32" i="1"/>
  <c r="J32" i="1"/>
  <c r="K32" i="1"/>
  <c r="E6" i="1"/>
  <c r="F6" i="1"/>
  <c r="G6" i="1"/>
  <c r="H6" i="1"/>
  <c r="I6" i="1"/>
  <c r="J6" i="1"/>
  <c r="K6" i="1"/>
  <c r="E3" i="1"/>
  <c r="F3" i="1"/>
  <c r="G3" i="1"/>
  <c r="H3" i="1"/>
  <c r="I3" i="1"/>
  <c r="J3" i="1"/>
  <c r="K3" i="1"/>
  <c r="D23" i="1"/>
  <c r="D22" i="1"/>
  <c r="D18" i="1"/>
  <c r="D15" i="1"/>
  <c r="D12" i="1"/>
  <c r="D9" i="1"/>
  <c r="D44" i="1"/>
  <c r="D41" i="1"/>
  <c r="D38" i="1"/>
  <c r="D35" i="1"/>
  <c r="D32" i="1"/>
  <c r="D6" i="1"/>
  <c r="D3" i="1"/>
  <c r="C8" i="27" l="1"/>
  <c r="E8" i="27"/>
  <c r="K31" i="9"/>
  <c r="J31" i="9"/>
  <c r="G29" i="1"/>
  <c r="K29" i="1"/>
  <c r="I29" i="1"/>
  <c r="CU6" i="20"/>
  <c r="F63" i="4"/>
  <c r="AB6" i="20"/>
  <c r="M6" i="23"/>
  <c r="D6" i="11"/>
  <c r="J29" i="1"/>
  <c r="H29" i="1"/>
  <c r="F29" i="1"/>
  <c r="K45" i="9"/>
  <c r="J45" i="9"/>
  <c r="BF6" i="20"/>
  <c r="D5" i="7"/>
  <c r="F21" i="1"/>
  <c r="EO10" i="2" s="1"/>
  <c r="CJ6" i="20"/>
  <c r="CT6" i="20"/>
  <c r="K21" i="1"/>
  <c r="I21" i="1"/>
  <c r="FN10" i="3" s="1"/>
  <c r="G21" i="1"/>
  <c r="D6" i="23"/>
  <c r="C6" i="12"/>
  <c r="J21" i="1"/>
  <c r="EQ10" i="2" s="1"/>
  <c r="D21" i="1"/>
  <c r="H21" i="1"/>
  <c r="EP10" i="2" s="1"/>
  <c r="E61" i="4" l="1"/>
  <c r="FM10" i="3"/>
  <c r="F61" i="4"/>
  <c r="FO10" i="3"/>
  <c r="B6" i="33"/>
  <c r="S6" i="23"/>
  <c r="CS6" i="20"/>
  <c r="J6" i="23"/>
  <c r="I6" i="11" l="1"/>
  <c r="G6" i="11"/>
  <c r="K6" i="11"/>
  <c r="M6" i="11"/>
</calcChain>
</file>

<file path=xl/sharedStrings.xml><?xml version="1.0" encoding="utf-8"?>
<sst xmlns="http://schemas.openxmlformats.org/spreadsheetml/2006/main" count="1615" uniqueCount="425">
  <si>
    <t>город</t>
  </si>
  <si>
    <t>село</t>
  </si>
  <si>
    <t>Нач.школа-сад</t>
  </si>
  <si>
    <t>ОУ с дошк.группой</t>
  </si>
  <si>
    <t>количество учреждений</t>
  </si>
  <si>
    <t>ВСЕГО</t>
  </si>
  <si>
    <t>количество групп полного дня</t>
  </si>
  <si>
    <t>количество ГКП</t>
  </si>
  <si>
    <t>количество мест полного дня</t>
  </si>
  <si>
    <t>количество мест ГКП</t>
  </si>
  <si>
    <t>количество детей на полном пребывании</t>
  </si>
  <si>
    <t>количество детей в ГКП</t>
  </si>
  <si>
    <t>УДОД</t>
  </si>
  <si>
    <t>Всего МДОО</t>
  </si>
  <si>
    <t>группы общеразвивающей направленности</t>
  </si>
  <si>
    <t>группы компенсирующей напрвленности</t>
  </si>
  <si>
    <t>группы оздоровительной направленности</t>
  </si>
  <si>
    <t>группы комбинированной направленности</t>
  </si>
  <si>
    <t>семейные дошкольные группы</t>
  </si>
  <si>
    <t>ОУ и УДОД , в которых функционируют только группы ГКП</t>
  </si>
  <si>
    <t>ОО для детей дошкольного и младшего школьного возраста</t>
  </si>
  <si>
    <t>ИП по присмотру и уходу</t>
  </si>
  <si>
    <t>Организации дополнительного  образования</t>
  </si>
  <si>
    <t>Всего</t>
  </si>
  <si>
    <t>младенческий    (2 м.-1 г.)</t>
  </si>
  <si>
    <t>ранний возрат  (1-3 г)</t>
  </si>
  <si>
    <t>Для детей дошкольного возраста</t>
  </si>
  <si>
    <t>всего</t>
  </si>
  <si>
    <t>младших</t>
  </si>
  <si>
    <t>средних</t>
  </si>
  <si>
    <t>старших</t>
  </si>
  <si>
    <t>подготовит.</t>
  </si>
  <si>
    <t>разновозрастная</t>
  </si>
  <si>
    <t>групп</t>
  </si>
  <si>
    <t>мест</t>
  </si>
  <si>
    <t>детей</t>
  </si>
  <si>
    <t xml:space="preserve">* Учитываются только группы полного дня пребывания, данные должны соответсвовать табл. №2 </t>
  </si>
  <si>
    <t>Наименование территории</t>
  </si>
  <si>
    <t xml:space="preserve">* Учитываются только группы кратковременного пребывания, данные должны соответсвовать табл. №2 </t>
  </si>
  <si>
    <t>количество групп</t>
  </si>
  <si>
    <t>количество детей</t>
  </si>
  <si>
    <t>ГКП, осуществляющие реализацию ООП ДО</t>
  </si>
  <si>
    <t>Выходного, праздн. дня</t>
  </si>
  <si>
    <t>Вечернего пребывания</t>
  </si>
  <si>
    <t>на базе ДОО</t>
  </si>
  <si>
    <t>на базе школ</t>
  </si>
  <si>
    <t>на базе других учрежд</t>
  </si>
  <si>
    <t>ИТОГО</t>
  </si>
  <si>
    <t>4 года - 5 лет</t>
  </si>
  <si>
    <t>5лет- 6 лет</t>
  </si>
  <si>
    <t>6  лет - 7 лет</t>
  </si>
  <si>
    <t>Учреждений</t>
  </si>
  <si>
    <t>Групп</t>
  </si>
  <si>
    <t>Мест</t>
  </si>
  <si>
    <t>Детей</t>
  </si>
  <si>
    <t>Семейная группа</t>
  </si>
  <si>
    <t>Группа на сельском подворье</t>
  </si>
  <si>
    <t>Малоформатный детский сад</t>
  </si>
  <si>
    <t>среднегодовая числ-ть</t>
  </si>
  <si>
    <t>на 1 ребенка</t>
  </si>
  <si>
    <t>всего пропущенных дней</t>
  </si>
  <si>
    <t>% функционир</t>
  </si>
  <si>
    <t>8. Функционирование</t>
  </si>
  <si>
    <t>№ п/п</t>
  </si>
  <si>
    <t>1) в расчет учитываются дети, посещающие ДОО, дошкольные группы в ОО, организации для детей дошкольного и младшего школьного возраста по режиму полного дня;</t>
  </si>
  <si>
    <t>на 1000</t>
  </si>
  <si>
    <t>из них простудных</t>
  </si>
  <si>
    <t>из них инфекционных</t>
  </si>
  <si>
    <t>9. Заболеваемость</t>
  </si>
  <si>
    <t>всего случаев заболеваний</t>
  </si>
  <si>
    <t>ЧБД</t>
  </si>
  <si>
    <t>2. Итоговое кол-во учреждений, мест, детей</t>
  </si>
  <si>
    <t>Показатель</t>
  </si>
  <si>
    <t>Частные дошкольные образовательные организации (в т.ч. частные общеобразовательные организации с дошкольными группами)</t>
  </si>
  <si>
    <t>Муниципальные дошкольные образовательные организации</t>
  </si>
  <si>
    <t>Дошкольные группы в муниципальных общеобразовательных организациях</t>
  </si>
  <si>
    <t>Частные дошкольные образовательные организации (в .ч. частная общеобразовательная оргаганизация с дошкольными группами)</t>
  </si>
  <si>
    <t>Наименование показателя</t>
  </si>
  <si>
    <t>6. Консультационные центры предоставления методической, психолого-педагогической, диагностической и консультативной помощи родителям обучающихся, обеспечивающим получение детьми дошкольного образования в форме семейного образования</t>
  </si>
  <si>
    <t>4. Численность возрастных групп кратковременного пребывания  и детей  в них*</t>
  </si>
  <si>
    <t>3. Численность возрастных групп полного дня  и детей  в них*</t>
  </si>
  <si>
    <t>10. Группы компенсирующей и оздоровительной направленности</t>
  </si>
  <si>
    <t>% охвата</t>
  </si>
  <si>
    <t>11. Охват коррекционной помощью</t>
  </si>
  <si>
    <t>Из них получают коррекционные услуги</t>
  </si>
  <si>
    <t>1 группа</t>
  </si>
  <si>
    <t>2 группа</t>
  </si>
  <si>
    <t>3 группа</t>
  </si>
  <si>
    <t>4-5 группа</t>
  </si>
  <si>
    <t>%</t>
  </si>
  <si>
    <t>всего детей из данных таблицы №2</t>
  </si>
  <si>
    <t>Всего детей</t>
  </si>
  <si>
    <t>Общая численность детей должна соответствовать численности детей из табл. №2  без учета детей, охваченных услугами присмотра и ухода и ИП</t>
  </si>
  <si>
    <t>Общие данные:</t>
  </si>
  <si>
    <t>Имеют канализацию</t>
  </si>
  <si>
    <t>Имеют горячее водоснабжение</t>
  </si>
  <si>
    <t>Централизованное отопление</t>
  </si>
  <si>
    <t>Автономное отопление</t>
  </si>
  <si>
    <t>Овощехранилище</t>
  </si>
  <si>
    <t>Автоматическая пожарная сигнализация</t>
  </si>
  <si>
    <t>Тревожная кнопка</t>
  </si>
  <si>
    <t>Система видеонаблюдения</t>
  </si>
  <si>
    <t>Учреждения, имеющие двери с кодовыми замками, домофоны</t>
  </si>
  <si>
    <t>Учреждения, имеющие вахтера (дневного)</t>
  </si>
  <si>
    <t>Здоровьесберегающая среда:</t>
  </si>
  <si>
    <t>Плескательный бассейн</t>
  </si>
  <si>
    <t>Плавательный бассейн</t>
  </si>
  <si>
    <t>Изолятор</t>
  </si>
  <si>
    <t>Медицинский кабинет</t>
  </si>
  <si>
    <t>из них им. Лицензию</t>
  </si>
  <si>
    <t>Физиопроцедурный кабинет</t>
  </si>
  <si>
    <t>Спортзал отдельный</t>
  </si>
  <si>
    <t>Спортплощадка</t>
  </si>
  <si>
    <t>Ортопедический, кабинет</t>
  </si>
  <si>
    <t>Ортоптический кабинет</t>
  </si>
  <si>
    <t>Тренажерный зал</t>
  </si>
  <si>
    <t>Сауна</t>
  </si>
  <si>
    <t>Фитобар</t>
  </si>
  <si>
    <t>Соляная комната</t>
  </si>
  <si>
    <t>Логопедический кабинет</t>
  </si>
  <si>
    <t>Кабинет педагога-психолога</t>
  </si>
  <si>
    <t>Комната психологической разгрузки, сенсорная комната</t>
  </si>
  <si>
    <t>Среда художественно-эстетического разв.</t>
  </si>
  <si>
    <t>Изостудия</t>
  </si>
  <si>
    <t>Театральная студия</t>
  </si>
  <si>
    <t>Среда интеллектуального развития:</t>
  </si>
  <si>
    <t>Методический кабинет</t>
  </si>
  <si>
    <t xml:space="preserve">Компьютерный класс  </t>
  </si>
  <si>
    <t>Мультимедийный проектор</t>
  </si>
  <si>
    <t>Интерактивная доска</t>
  </si>
  <si>
    <t>Игротека</t>
  </si>
  <si>
    <t>Музей</t>
  </si>
  <si>
    <t>Кабинет иностранного языка</t>
  </si>
  <si>
    <t>Экологическая комната</t>
  </si>
  <si>
    <t>Зимний сад</t>
  </si>
  <si>
    <t>Общее кол-во мунципальных дошкольных образовательных организаций</t>
  </si>
  <si>
    <t>из них</t>
  </si>
  <si>
    <t>12. Материальная база  ДОО (только муниципальные дошкольные образовательные организации)</t>
  </si>
  <si>
    <t>из них % род.платы</t>
  </si>
  <si>
    <t>Последняя дата изменения стоимости 
(с указанием нормативного акта)</t>
  </si>
  <si>
    <t>Фактическая стоимость содержания 1 ребенка 
(руб. в мес.)</t>
  </si>
  <si>
    <t>Средняя установленная родительская плата 
(руб. в мес.)</t>
  </si>
  <si>
    <t>Фактически сложившаяся стоимость питания (ру. в день на 1 ребенка)</t>
  </si>
  <si>
    <t>из них % средств муниц.бюджета</t>
  </si>
  <si>
    <t>человек</t>
  </si>
  <si>
    <t>№п/п</t>
  </si>
  <si>
    <t xml:space="preserve"> льготная категория</t>
  </si>
  <si>
    <t>14. Льготы по плате за присмотр и уход за детьми в организациях, реализующих програму дошкольного образования</t>
  </si>
  <si>
    <t>Детей, оба родителя которых работают в бюджетных организациях</t>
  </si>
  <si>
    <t>Многодетных семей</t>
  </si>
  <si>
    <t>в них детей - дошкольников</t>
  </si>
  <si>
    <t>Малообеспеченных семей</t>
  </si>
  <si>
    <t>из них мать-одиночка</t>
  </si>
  <si>
    <t>из них разведенных</t>
  </si>
  <si>
    <t>из них потеря кормильца</t>
  </si>
  <si>
    <t>Детей, находящихся под опекой</t>
  </si>
  <si>
    <t>Детей-инвалидов</t>
  </si>
  <si>
    <t>Детей из семей-переселенцев из зоны ЧАЭС</t>
  </si>
  <si>
    <t>Детей-иностранцев (не имеющих рос.гражд.)</t>
  </si>
  <si>
    <t xml:space="preserve">Всего </t>
  </si>
  <si>
    <t>Категория граждан</t>
  </si>
  <si>
    <t>17. Социальный состав семей</t>
  </si>
  <si>
    <t xml:space="preserve">______________________район </t>
  </si>
  <si>
    <t>2.1.</t>
  </si>
  <si>
    <t>3.1.</t>
  </si>
  <si>
    <t>4.1.</t>
  </si>
  <si>
    <t>4.2.</t>
  </si>
  <si>
    <t>4.3.</t>
  </si>
  <si>
    <t>от 0 до 1 года</t>
  </si>
  <si>
    <t>от 1 года до 2 лет</t>
  </si>
  <si>
    <t>от 2 до 3 лет</t>
  </si>
  <si>
    <t>от 3 до 4 лет</t>
  </si>
  <si>
    <t>от 4 до 5 лет</t>
  </si>
  <si>
    <t>от 5 до 6 лет</t>
  </si>
  <si>
    <t>от 6 до 7 лет</t>
  </si>
  <si>
    <t>из них обуч-ся в школе</t>
  </si>
  <si>
    <t xml:space="preserve">18. Детское население от 0 до 7 </t>
  </si>
  <si>
    <t>Численность детского населения</t>
  </si>
  <si>
    <t xml:space="preserve">Охват </t>
  </si>
  <si>
    <t>от 1 до 2 лет</t>
  </si>
  <si>
    <t>Испонится 7 лет</t>
  </si>
  <si>
    <t>Исполнится 7 лет</t>
  </si>
  <si>
    <t xml:space="preserve">19. Численность детей, охваченных услугами дошкольного образования, присмотра и ухода </t>
  </si>
  <si>
    <t>Численность детей, охваченных услугами государственного сектора дошкольного образования</t>
  </si>
  <si>
    <t>Данные таблицы №2</t>
  </si>
  <si>
    <t>Итого данные табл. №2</t>
  </si>
  <si>
    <t>Данные табл. №2</t>
  </si>
  <si>
    <t>20. % охвата услугами дошкольного образования, присмотра и ухода</t>
  </si>
  <si>
    <t>Учитываются дети, которые посещают группы полного и кратковременного пребывания, данные должны соотвествовать табл. №2</t>
  </si>
  <si>
    <t>21. Охват предшкольным образованием детей 5-7 лет (МДОУ, НДОУ, школа-сад, ОУ, УДО)</t>
  </si>
  <si>
    <t>Наименования территории</t>
  </si>
  <si>
    <t>Численность население от 5 до 7 лет без обучающихся в школе</t>
  </si>
  <si>
    <t>Численность детей от 5 до 7 лет, охваченных предшкольным образованием</t>
  </si>
  <si>
    <t>художественно-эстетическое</t>
  </si>
  <si>
    <t>бесплатные</t>
  </si>
  <si>
    <t>платные</t>
  </si>
  <si>
    <t>ДОУ</t>
  </si>
  <si>
    <t>кружков</t>
  </si>
  <si>
    <t>22. Дополнительные услуги</t>
  </si>
  <si>
    <t>Направления услуг</t>
  </si>
  <si>
    <t xml:space="preserve">При получении 1 ребенком нескольких услуг в строке «всего» он учитывается 1 раз. </t>
  </si>
  <si>
    <t>При функционировании в 1 ДОО нескольких услуг в графе "Всего" организация учитывается 1 раз.</t>
  </si>
  <si>
    <t xml:space="preserve">всего </t>
  </si>
  <si>
    <t>23. Реализация программ раннего изучения иностранного языка</t>
  </si>
  <si>
    <t>всего организаций, раелизующих программу дошкольного образования</t>
  </si>
  <si>
    <t>из них организаций, раелизующих программы иностранного языка</t>
  </si>
  <si>
    <t>единиц</t>
  </si>
  <si>
    <t>в них мест</t>
  </si>
  <si>
    <t>в них групп</t>
  </si>
  <si>
    <t>Открывшиеся ДОО</t>
  </si>
  <si>
    <t>Открывшиеся группы в ДОО</t>
  </si>
  <si>
    <t>х</t>
  </si>
  <si>
    <t>Открывшиеся группы в школах</t>
  </si>
  <si>
    <t>Закрывшиеся на капитальный ремонт ДОО</t>
  </si>
  <si>
    <t>Закрывшиеся на капитальный ремонт группы</t>
  </si>
  <si>
    <t>Количество организаций, принятых в муниципальную собственность</t>
  </si>
  <si>
    <t>месяц открытия (ликвидации), насел. пункт, способ организации 
(новое строительство, возврат, перепрофилирование и др.)</t>
  </si>
  <si>
    <t>Ликвидированные организации, реалующие программу дошкольного образования (указать причину ликвидации)</t>
  </si>
  <si>
    <t>Индивидуальные предприниматели, оказывающие услуги по присмотру и уходу за детьми дошкольного возраста</t>
  </si>
  <si>
    <t xml:space="preserve">ГКП на базе всех учреждений
</t>
  </si>
  <si>
    <t>1. Количество мест полного дня пребывания рассчитывается в соответствии с требованиями СанПиН 2.4.1.3049-13.</t>
  </si>
  <si>
    <r>
      <t xml:space="preserve">2. В графе «численность детей на кратковременном пребывании» указываются </t>
    </r>
    <r>
      <rPr>
        <b/>
        <u/>
        <sz val="16"/>
        <color theme="1"/>
        <rFont val="Times New Roman"/>
        <family val="1"/>
        <charset val="204"/>
      </rPr>
      <t>только неорганизованные дети.</t>
    </r>
  </si>
  <si>
    <r>
      <t xml:space="preserve">Иные формы </t>
    </r>
    <r>
      <rPr>
        <b/>
        <sz val="12"/>
        <color rgb="FFFF0000"/>
        <rFont val="Times New Roman"/>
        <family val="1"/>
        <charset val="204"/>
      </rPr>
      <t>(указать)</t>
    </r>
  </si>
  <si>
    <t>27. Информация о группах комбинированной направленности</t>
  </si>
  <si>
    <t xml:space="preserve">в них мест  </t>
  </si>
  <si>
    <t>количество групп комбинированной наравленности</t>
  </si>
  <si>
    <t>детей в группах комбинированной направленности</t>
  </si>
  <si>
    <t>Территория</t>
  </si>
  <si>
    <t>Подпись руководителя муниципального органа управления образованием</t>
  </si>
  <si>
    <t>_______________________________</t>
  </si>
  <si>
    <t>Регистрационный номер _________________________ 
от __________________________</t>
  </si>
  <si>
    <t>28. Распределение детей по группам здоровья</t>
  </si>
  <si>
    <t>детей из неполных семей всего:</t>
  </si>
  <si>
    <t>Детей родителей-инвалидов</t>
  </si>
  <si>
    <t>Детей из неблагополучных семей</t>
  </si>
  <si>
    <t>Численность детей, охваченных услугами дошкольного образования в негосударственном секторе (ЧДОУ и Искорка)</t>
  </si>
  <si>
    <t>Численность детей, охваченных услугами присмотра и ухода в негосударственном секторе (ИП, ООО)</t>
  </si>
  <si>
    <t>из них инвалиды</t>
  </si>
  <si>
    <t>Из них дети с ОВЗ, инвалиды</t>
  </si>
  <si>
    <r>
      <t xml:space="preserve">из них с ОВЗ </t>
    </r>
    <r>
      <rPr>
        <b/>
        <sz val="12"/>
        <color rgb="FFFF0000"/>
        <rFont val="Times New Roman"/>
        <family val="1"/>
        <charset val="204"/>
      </rPr>
      <t>(имеются заключения ПМПК)</t>
    </r>
  </si>
  <si>
    <r>
      <t xml:space="preserve">из них инвалиды </t>
    </r>
    <r>
      <rPr>
        <b/>
        <sz val="12"/>
        <color rgb="FFFF0000"/>
        <rFont val="Times New Roman"/>
        <family val="1"/>
        <charset val="204"/>
      </rPr>
      <t>(имеетется заключение МСЭ)</t>
    </r>
  </si>
  <si>
    <t>Количество логопедических пунктов</t>
  </si>
  <si>
    <r>
      <t xml:space="preserve">Количество детей, посещающих организации, реализующие программы дошкольного образования, нуждающиеся в коррекционной помощи </t>
    </r>
    <r>
      <rPr>
        <b/>
        <sz val="10"/>
        <color rgb="FFFF0000"/>
        <rFont val="Calibri"/>
        <family val="2"/>
        <charset val="204"/>
        <scheme val="minor"/>
      </rPr>
      <t>(имеющие заключения ПМПК, МСЭ)</t>
    </r>
  </si>
  <si>
    <t>Лингафонный кабинет (стационарный, мобильный)</t>
  </si>
  <si>
    <t>численность детей  в этих организациях, изучающих иностранный язык</t>
  </si>
  <si>
    <t>численность детей в организациях, реализующих программы дошкольного образования</t>
  </si>
  <si>
    <t>ИП (ООО) по присмотру, уходу и развитию</t>
  </si>
  <si>
    <t>Всего по группам</t>
  </si>
  <si>
    <t>проверка</t>
  </si>
  <si>
    <t>*Данные должны соотвествовать табл. №2</t>
  </si>
  <si>
    <t>сумма  списочного наличия детей на 1 число каждого месяца за 12 месяцев</t>
  </si>
  <si>
    <t>2)  число проведенных дней воспитанниками в организации определяется на основании табелей посещаемости, путем суммирования численности детей, посетивших организацию за каждый день отчетного года;</t>
  </si>
  <si>
    <t xml:space="preserve">Среднее число дней работы организаций за период с начала отчетного года </t>
  </si>
  <si>
    <t>Плановое количество детодней</t>
  </si>
  <si>
    <t>всего проведенных дней (фактическое количество детодней)</t>
  </si>
  <si>
    <t>Количество дней пропущено по болезни</t>
  </si>
  <si>
    <t>несчастные случаи, травмы (акт Н-2)</t>
  </si>
  <si>
    <t>с нарушением речи</t>
  </si>
  <si>
    <t>с нарушением зрения</t>
  </si>
  <si>
    <t>с нарушением слуха</t>
  </si>
  <si>
    <t>с нарушением интеллекта</t>
  </si>
  <si>
    <t>с задержкой псих. развития</t>
  </si>
  <si>
    <t>с нарушением ОДА</t>
  </si>
  <si>
    <t>с тубинтоксикацией</t>
  </si>
  <si>
    <t xml:space="preserve">Оздоровительные группы для детей </t>
  </si>
  <si>
    <t>другие (указать)</t>
  </si>
  <si>
    <r>
      <t xml:space="preserve">из них инвалиды с ОВЗ </t>
    </r>
    <r>
      <rPr>
        <b/>
        <sz val="12"/>
        <color rgb="FFFF0000"/>
        <rFont val="Times New Roman"/>
        <family val="1"/>
        <charset val="204"/>
      </rPr>
      <t>(имеется заключение ПМПК)</t>
    </r>
  </si>
  <si>
    <t>Численность детейс ОВЗ, их посещающих</t>
  </si>
  <si>
    <t>Численность детей с ОВЗ (комбинированные группы), получающие другую коррекционную помощь</t>
  </si>
  <si>
    <t>Зал хореографии</t>
  </si>
  <si>
    <t>Автогородок (специально оборудованный на территории или в отдельном помещении зданий)</t>
  </si>
  <si>
    <t>Из них</t>
  </si>
  <si>
    <t>до 3 лет</t>
  </si>
  <si>
    <t>3-4 лет</t>
  </si>
  <si>
    <t>Общая численность детей-инвалидов от 1,5 до 7 лет, проживающих на территории</t>
  </si>
  <si>
    <t>посещают ДОУ</t>
  </si>
  <si>
    <t>посещают дошкольные группы МОУ</t>
  </si>
  <si>
    <t>группу компенсирующей направленности</t>
  </si>
  <si>
    <t>группу комбинированной направленности</t>
  </si>
  <si>
    <t>группу общеразвивающей направленности</t>
  </si>
  <si>
    <t>24 Информация об обеспечении детей-инвалидов услугами дошкольного образования в муниципальных оразовательных организациях</t>
  </si>
  <si>
    <t xml:space="preserve">Территория </t>
  </si>
  <si>
    <t>Из них  заявили о наличии статуса "ребенок-инвалид"</t>
  </si>
  <si>
    <t>проверка (данные предыдущих таблиц)</t>
  </si>
  <si>
    <t>из заявивших:</t>
  </si>
  <si>
    <t>Всего в группах компенсирующей направленности</t>
  </si>
  <si>
    <t>Всего в группах комбинированной направленности</t>
  </si>
  <si>
    <t>разницу (при наличии) этих двух ячеек необходимо объяснить в графе ниже</t>
  </si>
  <si>
    <t>Всего детей-инвалидов, посещающих образовательные организации, реализуюшие программу ДО</t>
  </si>
  <si>
    <t>Спортзал совмещенный с музыкальным</t>
  </si>
  <si>
    <t>Музыкальный зал отдельный</t>
  </si>
  <si>
    <t>из них обучение детей игре в шахматы</t>
  </si>
  <si>
    <t>социально-педагогическое</t>
  </si>
  <si>
    <t>физкультурно-спортивные</t>
  </si>
  <si>
    <t>техническое</t>
  </si>
  <si>
    <t>туристско-краеведческое</t>
  </si>
  <si>
    <t>естественнонаучное</t>
  </si>
  <si>
    <t>26 Охват детей платными дополнительными образовательными услугами</t>
  </si>
  <si>
    <t>занятия с логопедом</t>
  </si>
  <si>
    <t>занятия с дефектологом</t>
  </si>
  <si>
    <t>занятия с психологом</t>
  </si>
  <si>
    <t>музыкально-ритмические занятия</t>
  </si>
  <si>
    <t>изучение иностранного языка</t>
  </si>
  <si>
    <t>компьтерная граммотность</t>
  </si>
  <si>
    <t>группы по адаптации к школе</t>
  </si>
  <si>
    <t>Численность детей, получающих услуги на платной основе</t>
  </si>
  <si>
    <t>численность детей на конец года</t>
  </si>
  <si>
    <t>с расстройствами аутистического спектра</t>
  </si>
  <si>
    <t>из них с безопасным покрытием</t>
  </si>
  <si>
    <t>Детей, для которых русский язык не является родным (общение на рус. яз. затруднено)</t>
  </si>
  <si>
    <t>Сумма</t>
  </si>
  <si>
    <t>группы по присмотру и уходу</t>
  </si>
  <si>
    <t>ЧДО, ИП с лицензией
(в т.ч. "Искорка")</t>
  </si>
  <si>
    <t>В том числе количество детей-инвалидов</t>
  </si>
  <si>
    <t>Данные тал. №2</t>
  </si>
  <si>
    <t xml:space="preserve">город </t>
  </si>
  <si>
    <t xml:space="preserve">из них </t>
  </si>
  <si>
    <t>Количество консультационных центров</t>
  </si>
  <si>
    <t>предоставляющие родителям помощь, предусмотренную п.3 ст.64 Федерального закона от 29.12.2012 г. №273-ФЗ "Об образовании в РФ"</t>
  </si>
  <si>
    <t>функционирующие в форме "Лекотека"</t>
  </si>
  <si>
    <t>функционирующие в форме 
"Центр игровой поддержки"</t>
  </si>
  <si>
    <t>Из них дней по заболеваниям:</t>
  </si>
  <si>
    <t>Итого дней</t>
  </si>
  <si>
    <t>бактериальной дизентерией</t>
  </si>
  <si>
    <t>энтеритом, колитом и гастроэнтеритом</t>
  </si>
  <si>
    <t>скарлатиной</t>
  </si>
  <si>
    <t>ангиной (острым тонзиллитом)</t>
  </si>
  <si>
    <t>гриппом и острыми инфекциями верхних дыхательных путей</t>
  </si>
  <si>
    <t>ветренной оспой</t>
  </si>
  <si>
    <t>пневмонией</t>
  </si>
  <si>
    <t>другими заболеваниями</t>
  </si>
  <si>
    <t>Группы полного дня пребывания</t>
  </si>
  <si>
    <t>Группы кратковременного пребывания</t>
  </si>
  <si>
    <t xml:space="preserve">Гурры коменсирующей направленности для детей </t>
  </si>
  <si>
    <t>Итого</t>
  </si>
  <si>
    <t>со сложной структурой деффекта</t>
  </si>
  <si>
    <t xml:space="preserve">13. Содержание детей в организациях, реализующих программу дошкольного образования </t>
  </si>
  <si>
    <t>Данные предыдущей талб.</t>
  </si>
  <si>
    <t>2. Дети в возрасте от 6 до 7 лет, обучающиеся в школе, необходимо представлять в соответсвии с формой статистического наблюдения ОО-1</t>
  </si>
  <si>
    <t>1. Информацию о численности детского населения необходимо согласовать с поликлиникой с обязательным приложением сканированной копии письма от учреждения здравоохранения</t>
  </si>
  <si>
    <t>25. Изменение сети за 2017 год</t>
  </si>
  <si>
    <t>29. Реализация проектов муниципального уровня</t>
  </si>
  <si>
    <t>Сроки реализации</t>
  </si>
  <si>
    <t xml:space="preserve">социально-педагогическое </t>
  </si>
  <si>
    <t>Информация о проектах, реализуемых на муниципальном уровне, по направлениям</t>
  </si>
  <si>
    <t>Наименование проекта</t>
  </si>
  <si>
    <t>физкультурно-спортивные (в т.ч. здоровоесбережение)</t>
  </si>
  <si>
    <t>Количество ДО, принимающих участие</t>
  </si>
  <si>
    <t>место происшествия несчастного случая</t>
  </si>
  <si>
    <t>Учебные занятия и мероприятия, перерывы между ними, в соотвествии с учебным планом</t>
  </si>
  <si>
    <t>Занятия по физической культуре в соответствии с учебным планом</t>
  </si>
  <si>
    <t>Учебная, производственная практика, сельско-хозяйственные работы, общественно-полезный труд, работы на учебно-опытных участках, в лагерях труда и отдыха</t>
  </si>
  <si>
    <t>Спортивные соревнования, тренировки, оздоровительные мероприятия, спортивные лагеря, загородные дачи, экскурсии, походы, прогулки, экспедиции и другие мероприятия</t>
  </si>
  <si>
    <t>Следование к месту проведения учебных занятий, мероприятий и обратно транспортом или пешком</t>
  </si>
  <si>
    <t>Осуществление иных правомерных действий, в том числе направленных на предоставление катастроф, аварий, иных чрезвычайных обстоятельств</t>
  </si>
  <si>
    <t>всего пострадавших в результате несчастных случаев</t>
  </si>
  <si>
    <t>всего пострадавших в результате несчастных случаев с тяжелыми последствиями, установлена инвалидность 1,2,3 группы/категория "ребенок-инвалид"</t>
  </si>
  <si>
    <t>всего пострадавших в рельтате несчастных случаев со смертельным исходом</t>
  </si>
  <si>
    <t>"тяжелые"</t>
  </si>
  <si>
    <t>со смертельным исходом</t>
  </si>
  <si>
    <t>в том числе</t>
  </si>
  <si>
    <t>всего пострадавших</t>
  </si>
  <si>
    <r>
      <t xml:space="preserve">30. Отчет о просшедших несчастных случаях с обучающимися за 2017 год (в соотвествии с Порядком расследования и учета несчастных случаев с обучающимися во время пребывания в организации, осуществляющей образовательную деятельность, утвержденным приказом Минобрнауки России от 27.06.2017 г. №602) </t>
    </r>
    <r>
      <rPr>
        <b/>
        <sz val="14"/>
        <color rgb="FFFF0000"/>
        <rFont val="Calibri"/>
        <family val="2"/>
        <charset val="204"/>
        <scheme val="minor"/>
      </rPr>
      <t>с учетом частных дошкольных организаций и ИП, имеющих лицензию  на образовательную деятельность</t>
    </r>
  </si>
  <si>
    <t>"тяжелые" - количество пострадавших в результате несчастных случаев с установлением степени повреждения здоровья "тяжелаяя", установлена инвалидность 1,2,3 группы/категория "ребенок-инвалид"</t>
  </si>
  <si>
    <t>со смертельным исходом - количество погибших в рельтате несчастных случаев со смертельным исходом</t>
  </si>
  <si>
    <t>Данную форму необходимо представить в электронном виде, а также сканированную копию информации, подписанной начальником управления образования</t>
  </si>
  <si>
    <t>внеаудиторные, внеклассные и другие мероприятия  в выходные, праздничные и каникулярные дни, проводимые непосредственно организацией, осуществляющей образовательную деятельность</t>
  </si>
  <si>
    <t>Дети в нарушенииями речи</t>
  </si>
  <si>
    <t xml:space="preserve">Дети с нарушенииями ОДА                      </t>
  </si>
  <si>
    <t>Дети с задержкой психического развития</t>
  </si>
  <si>
    <t>Дети с интеллектуальными нарушениями</t>
  </si>
  <si>
    <t>Дети с нарушенииями зрения</t>
  </si>
  <si>
    <t>Дети с нарушенииями слуха</t>
  </si>
  <si>
    <t>Дети с РАС</t>
  </si>
  <si>
    <t>Дети со сложной структурой дефекта</t>
  </si>
  <si>
    <t>31. Информация о численность детей с ограниченными возможностями здоровья по нозологиям</t>
  </si>
  <si>
    <t>Данные предыдущих таблиц</t>
  </si>
  <si>
    <t>Всего детей с ОВЗ  в ДО района</t>
  </si>
  <si>
    <t>Из них детей-инвалидов</t>
  </si>
  <si>
    <t xml:space="preserve">В том числе </t>
  </si>
  <si>
    <t xml:space="preserve">Из них детей-инвалидов  </t>
  </si>
  <si>
    <t>Адаптационные группы</t>
  </si>
  <si>
    <t xml:space="preserve">группы комбинированной направленности
</t>
  </si>
  <si>
    <t>Группы компенсирующей направленности (Особый ребенок)</t>
  </si>
  <si>
    <t xml:space="preserve">группы развития (общеразвивающей направленности от 3 лет)
</t>
  </si>
  <si>
    <t>5. Видовое разнообразие групп кратковременного пребывания с реализацией образовательной программы</t>
  </si>
  <si>
    <t>Интерактивный стол</t>
  </si>
  <si>
    <t>Компьютер, ноутбуки (для работы с детьми)</t>
  </si>
  <si>
    <t>9.1.</t>
  </si>
  <si>
    <t>9.2.</t>
  </si>
  <si>
    <t>9.3.</t>
  </si>
  <si>
    <t>Детей из семей, имеющих статус переселенцев, беженцев (вне зависимости от наличия гражданства):</t>
  </si>
  <si>
    <t>из Украины</t>
  </si>
  <si>
    <t>из стран ближнего зарубежья</t>
  </si>
  <si>
    <t>из стран дальнего зарубежья</t>
  </si>
  <si>
    <t xml:space="preserve">32. Организация диетического питания </t>
  </si>
  <si>
    <t>сахарного диабета</t>
  </si>
  <si>
    <t>заболеваний желучно-кишечного тракта</t>
  </si>
  <si>
    <t>аллергических реакций</t>
  </si>
  <si>
    <t>В том числе по причине:</t>
  </si>
  <si>
    <t>Численность детей в организациях, реализующих программу дошкольного образования</t>
  </si>
  <si>
    <t>из них на глютен</t>
  </si>
  <si>
    <t>Численность детей, которые нуждаются в органнизации диетического питания, в соотвествии с заключениями врачей</t>
  </si>
  <si>
    <t>Численность детей, для которых организовано детические питание</t>
  </si>
  <si>
    <t>других заболеваний</t>
  </si>
  <si>
    <t xml:space="preserve">Борисовский район </t>
  </si>
  <si>
    <t>7.  Вариативные формы дошкольного образования на территории Борисовского района</t>
  </si>
  <si>
    <t>Борисовский район</t>
  </si>
  <si>
    <t>«Формирование культуры ответственного и безопасного поведения  учащихся Борисовского района в сети Интернет</t>
  </si>
  <si>
    <t>21.08.2017 - 13.12.2019</t>
  </si>
  <si>
    <t xml:space="preserve">Дети -инвалиды </t>
  </si>
  <si>
    <t xml:space="preserve"> Дети-сироты</t>
  </si>
  <si>
    <t xml:space="preserve">  Дети оставшиеся без попечения родителей</t>
  </si>
  <si>
    <t>Дети с туберкулезной интоксикацией</t>
  </si>
  <si>
    <t>Многодетные</t>
  </si>
  <si>
    <t>Малообеспеченные</t>
  </si>
  <si>
    <t>0</t>
  </si>
  <si>
    <t>19 декабря 2018 года № 143 Постановление администрации Борисовского района " Об установлении размера родительской платы, взимаемой в 2019 году с родителей (законных представителей) за присмотр и уход за детьми в муниципальных бюджетных образовательных учреждениях Борисовского района, реализующих образовательные программы дошкольного образования"</t>
  </si>
  <si>
    <t xml:space="preserve">1 сентября 2018 года село Октябрьская Готня (новое строительство) дошкольные группы при школе </t>
  </si>
  <si>
    <t>"Формирование основ безопасности по сохранению здоровья и жизни детей, обучающихся в дошкольных и общеобразовательных организациях"</t>
  </si>
  <si>
    <t>03.09.2018-28.01.2021</t>
  </si>
  <si>
    <t>Конструирование как средство развития познавательных способностей детей старшего дошкольного возраста Борисовского района</t>
  </si>
  <si>
    <t>03.09.2018-20.05.2020</t>
  </si>
  <si>
    <t>"Совершенствование работы муниципальной системы по формированию культуры здоровья обучающихся Борисовского района"</t>
  </si>
  <si>
    <t>27.08.2018-10.02.2021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</si>
</sst>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9FE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5">
    <xf numFmtId="0" fontId="0" fillId="0" borderId="0" xfId="0"/>
    <xf numFmtId="0" fontId="4" fillId="0" borderId="0" xfId="0" applyFont="1"/>
    <xf numFmtId="0" fontId="0" fillId="0" borderId="1" xfId="0" applyBorder="1"/>
    <xf numFmtId="0" fontId="1" fillId="0" borderId="1" xfId="0" applyFont="1" applyBorder="1"/>
    <xf numFmtId="0" fontId="5" fillId="0" borderId="1" xfId="0" applyFont="1" applyBorder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1" fillId="0" borderId="1" xfId="0" applyFont="1" applyFill="1" applyBorder="1"/>
    <xf numFmtId="0" fontId="7" fillId="0" borderId="1" xfId="0" applyFont="1" applyFill="1" applyBorder="1"/>
    <xf numFmtId="0" fontId="0" fillId="0" borderId="0" xfId="0" applyFill="1" applyBorder="1"/>
    <xf numFmtId="0" fontId="1" fillId="11" borderId="1" xfId="0" applyFont="1" applyFill="1" applyBorder="1"/>
    <xf numFmtId="0" fontId="0" fillId="0" borderId="0" xfId="0" applyFill="1"/>
    <xf numFmtId="0" fontId="0" fillId="13" borderId="0" xfId="0" applyFill="1"/>
    <xf numFmtId="0" fontId="10" fillId="2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0" fontId="10" fillId="2" borderId="1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15" borderId="1" xfId="0" applyFont="1" applyFill="1" applyBorder="1" applyAlignment="1" applyProtection="1">
      <alignment horizontal="center"/>
    </xf>
    <xf numFmtId="0" fontId="1" fillId="12" borderId="1" xfId="0" applyFont="1" applyFill="1" applyBorder="1" applyAlignment="1" applyProtection="1">
      <alignment horizontal="center"/>
    </xf>
    <xf numFmtId="0" fontId="1" fillId="16" borderId="1" xfId="0" applyFont="1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6" fillId="0" borderId="1" xfId="0" applyFont="1" applyBorder="1" applyProtection="1"/>
    <xf numFmtId="0" fontId="4" fillId="0" borderId="0" xfId="0" applyFont="1" applyProtection="1"/>
    <xf numFmtId="0" fontId="0" fillId="0" borderId="1" xfId="0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10" fillId="1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0" fillId="16" borderId="1" xfId="0" applyFont="1" applyFill="1" applyBorder="1" applyAlignment="1">
      <alignment horizontal="center"/>
    </xf>
    <xf numFmtId="0" fontId="0" fillId="19" borderId="0" xfId="0" applyFill="1"/>
    <xf numFmtId="0" fontId="10" fillId="20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21" borderId="1" xfId="0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0" fillId="22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1" fillId="0" borderId="3" xfId="0" applyFont="1" applyFill="1" applyBorder="1"/>
    <xf numFmtId="0" fontId="0" fillId="0" borderId="3" xfId="0" applyBorder="1"/>
    <xf numFmtId="0" fontId="1" fillId="11" borderId="3" xfId="0" applyFont="1" applyFill="1" applyBorder="1"/>
    <xf numFmtId="0" fontId="7" fillId="0" borderId="3" xfId="0" applyFont="1" applyFill="1" applyBorder="1"/>
    <xf numFmtId="0" fontId="5" fillId="0" borderId="3" xfId="0" applyFont="1" applyBorder="1"/>
    <xf numFmtId="0" fontId="1" fillId="0" borderId="3" xfId="0" applyFont="1" applyBorder="1"/>
    <xf numFmtId="0" fontId="0" fillId="0" borderId="0" xfId="0" applyBorder="1"/>
    <xf numFmtId="0" fontId="1" fillId="0" borderId="0" xfId="0" applyFont="1" applyFill="1" applyBorder="1"/>
    <xf numFmtId="0" fontId="1" fillId="11" borderId="0" xfId="0" applyFont="1" applyFill="1" applyBorder="1"/>
    <xf numFmtId="0" fontId="7" fillId="0" borderId="0" xfId="0" applyFont="1" applyFill="1" applyBorder="1"/>
    <xf numFmtId="0" fontId="5" fillId="0" borderId="0" xfId="0" applyFont="1" applyBorder="1"/>
    <xf numFmtId="0" fontId="1" fillId="0" borderId="0" xfId="0" applyFont="1" applyBorder="1"/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 wrapText="1"/>
    </xf>
    <xf numFmtId="0" fontId="1" fillId="6" borderId="1" xfId="0" applyFont="1" applyFill="1" applyBorder="1" applyAlignment="1" applyProtection="1">
      <alignment horizontal="center" vertical="top"/>
    </xf>
    <xf numFmtId="0" fontId="1" fillId="4" borderId="1" xfId="0" applyFont="1" applyFill="1" applyBorder="1" applyAlignment="1" applyProtection="1">
      <alignment horizontal="center" vertical="top" wrapText="1"/>
    </xf>
    <xf numFmtId="0" fontId="1" fillId="7" borderId="1" xfId="0" applyFont="1" applyFill="1" applyBorder="1" applyAlignment="1" applyProtection="1">
      <alignment horizontal="center" vertical="top" wrapText="1"/>
    </xf>
    <xf numFmtId="0" fontId="1" fillId="8" borderId="2" xfId="0" applyFont="1" applyFill="1" applyBorder="1" applyAlignment="1" applyProtection="1">
      <alignment horizontal="center" vertical="top" wrapText="1"/>
    </xf>
    <xf numFmtId="0" fontId="8" fillId="11" borderId="1" xfId="0" applyFont="1" applyFill="1" applyBorder="1" applyProtection="1"/>
    <xf numFmtId="0" fontId="7" fillId="11" borderId="1" xfId="0" applyFont="1" applyFill="1" applyBorder="1" applyAlignment="1" applyProtection="1">
      <alignment horizontal="center"/>
    </xf>
    <xf numFmtId="0" fontId="7" fillId="11" borderId="2" xfId="0" applyFont="1" applyFill="1" applyBorder="1" applyAlignment="1" applyProtection="1">
      <alignment horizontal="center"/>
    </xf>
    <xf numFmtId="0" fontId="3" fillId="11" borderId="1" xfId="0" applyFont="1" applyFill="1" applyBorder="1" applyProtection="1"/>
    <xf numFmtId="0" fontId="1" fillId="11" borderId="1" xfId="0" applyFont="1" applyFill="1" applyBorder="1" applyAlignment="1" applyProtection="1">
      <alignment horizontal="center"/>
    </xf>
    <xf numFmtId="0" fontId="1" fillId="11" borderId="2" xfId="0" applyFont="1" applyFill="1" applyBorder="1" applyAlignment="1" applyProtection="1">
      <alignment horizontal="center"/>
    </xf>
    <xf numFmtId="0" fontId="3" fillId="4" borderId="1" xfId="0" applyFont="1" applyFill="1" applyBorder="1" applyProtection="1"/>
    <xf numFmtId="0" fontId="1" fillId="4" borderId="1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3" fillId="5" borderId="1" xfId="0" applyFont="1" applyFill="1" applyBorder="1" applyProtection="1"/>
    <xf numFmtId="0" fontId="7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2" fillId="5" borderId="1" xfId="0" applyFont="1" applyFill="1" applyBorder="1" applyProtection="1"/>
    <xf numFmtId="0" fontId="0" fillId="5" borderId="1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0" borderId="0" xfId="0" applyFill="1" applyProtection="1"/>
    <xf numFmtId="16" fontId="1" fillId="0" borderId="0" xfId="0" applyNumberFormat="1" applyFont="1" applyFill="1" applyProtection="1"/>
    <xf numFmtId="0" fontId="0" fillId="2" borderId="1" xfId="0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13" fontId="7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2" borderId="9" xfId="0" applyFill="1" applyBorder="1" applyAlignment="1" applyProtection="1"/>
    <xf numFmtId="0" fontId="0" fillId="0" borderId="0" xfId="0" applyBorder="1" applyProtection="1"/>
    <xf numFmtId="0" fontId="0" fillId="0" borderId="1" xfId="0" applyBorder="1" applyProtection="1"/>
    <xf numFmtId="0" fontId="2" fillId="0" borderId="1" xfId="0" applyFont="1" applyBorder="1" applyAlignment="1" applyProtection="1">
      <alignment horizontal="left"/>
      <protection locked="0"/>
    </xf>
    <xf numFmtId="0" fontId="1" fillId="14" borderId="1" xfId="0" applyFont="1" applyFill="1" applyBorder="1" applyAlignment="1" applyProtection="1">
      <alignment horizontal="center"/>
    </xf>
    <xf numFmtId="0" fontId="2" fillId="2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9" fillId="22" borderId="2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26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0" fillId="25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25" borderId="1" xfId="0" applyFill="1" applyBorder="1"/>
    <xf numFmtId="0" fontId="0" fillId="5" borderId="1" xfId="0" applyFill="1" applyBorder="1"/>
    <xf numFmtId="0" fontId="10" fillId="24" borderId="1" xfId="0" applyFont="1" applyFill="1" applyBorder="1" applyAlignment="1">
      <alignment horizontal="center"/>
    </xf>
    <xf numFmtId="0" fontId="10" fillId="17" borderId="1" xfId="0" applyFont="1" applyFill="1" applyBorder="1" applyAlignment="1">
      <alignment horizontal="center"/>
    </xf>
    <xf numFmtId="0" fontId="9" fillId="20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20" borderId="1" xfId="0" applyFont="1" applyFill="1" applyBorder="1" applyAlignment="1">
      <alignment horizontal="center" vertical="top"/>
    </xf>
    <xf numFmtId="0" fontId="10" fillId="22" borderId="1" xfId="0" applyFont="1" applyFill="1" applyBorder="1" applyAlignment="1">
      <alignment horizontal="center" vertical="top"/>
    </xf>
    <xf numFmtId="0" fontId="10" fillId="15" borderId="1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29" borderId="1" xfId="0" applyFont="1" applyFill="1" applyBorder="1" applyAlignment="1">
      <alignment horizontal="center"/>
    </xf>
    <xf numFmtId="0" fontId="26" fillId="0" borderId="0" xfId="0" applyFont="1" applyBorder="1"/>
    <xf numFmtId="0" fontId="14" fillId="0" borderId="0" xfId="0" applyFont="1" applyFill="1" applyBorder="1" applyAlignment="1"/>
    <xf numFmtId="0" fontId="1" fillId="0" borderId="0" xfId="0" applyFont="1" applyAlignment="1"/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/>
    </xf>
    <xf numFmtId="0" fontId="10" fillId="12" borderId="1" xfId="0" applyFont="1" applyFill="1" applyBorder="1" applyAlignment="1" applyProtection="1">
      <alignment horizontal="center"/>
    </xf>
    <xf numFmtId="0" fontId="10" fillId="15" borderId="1" xfId="0" applyFont="1" applyFill="1" applyBorder="1" applyAlignment="1" applyProtection="1">
      <alignment horizontal="center"/>
    </xf>
    <xf numFmtId="0" fontId="10" fillId="16" borderId="1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10" fillId="10" borderId="1" xfId="0" applyFont="1" applyFill="1" applyBorder="1" applyAlignment="1" applyProtection="1">
      <alignment horizontal="center"/>
    </xf>
    <xf numFmtId="0" fontId="10" fillId="14" borderId="1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19" borderId="0" xfId="0" applyFill="1" applyProtection="1"/>
    <xf numFmtId="0" fontId="10" fillId="21" borderId="1" xfId="0" applyFont="1" applyFill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0" fillId="2" borderId="1" xfId="0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4" fillId="0" borderId="9" xfId="0" applyFont="1" applyBorder="1" applyAlignment="1" applyProtection="1"/>
    <xf numFmtId="0" fontId="2" fillId="0" borderId="1" xfId="0" applyFont="1" applyFill="1" applyBorder="1" applyProtection="1"/>
    <xf numFmtId="0" fontId="0" fillId="13" borderId="1" xfId="0" applyFill="1" applyBorder="1" applyAlignment="1" applyProtection="1">
      <alignment horizontal="center"/>
    </xf>
    <xf numFmtId="0" fontId="13" fillId="0" borderId="0" xfId="0" applyFont="1" applyProtection="1"/>
    <xf numFmtId="0" fontId="4" fillId="0" borderId="0" xfId="0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 applyProtection="1">
      <alignment horizontal="center"/>
    </xf>
    <xf numFmtId="0" fontId="10" fillId="13" borderId="1" xfId="0" applyFont="1" applyFill="1" applyBorder="1" applyAlignment="1" applyProtection="1">
      <alignment horizontal="center"/>
    </xf>
    <xf numFmtId="0" fontId="10" fillId="18" borderId="1" xfId="0" applyFont="1" applyFill="1" applyBorder="1" applyAlignment="1" applyProtection="1">
      <alignment horizontal="center"/>
    </xf>
    <xf numFmtId="0" fontId="10" fillId="20" borderId="1" xfId="0" applyFont="1" applyFill="1" applyBorder="1" applyAlignment="1" applyProtection="1">
      <alignment horizontal="center"/>
    </xf>
    <xf numFmtId="0" fontId="10" fillId="9" borderId="1" xfId="0" applyFont="1" applyFill="1" applyBorder="1" applyAlignment="1" applyProtection="1">
      <alignment horizontal="center"/>
    </xf>
    <xf numFmtId="2" fontId="0" fillId="21" borderId="1" xfId="0" applyNumberFormat="1" applyFill="1" applyBorder="1" applyAlignment="1" applyProtection="1">
      <alignment horizontal="center"/>
    </xf>
    <xf numFmtId="0" fontId="19" fillId="0" borderId="0" xfId="0" applyFont="1" applyAlignment="1" applyProtection="1">
      <alignment horizontal="justify"/>
    </xf>
    <xf numFmtId="0" fontId="20" fillId="0" borderId="0" xfId="0" applyFont="1" applyAlignment="1" applyProtection="1">
      <alignment horizontal="justify"/>
    </xf>
    <xf numFmtId="0" fontId="18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horizontal="left"/>
    </xf>
    <xf numFmtId="0" fontId="10" fillId="22" borderId="1" xfId="0" applyFont="1" applyFill="1" applyBorder="1" applyAlignment="1" applyProtection="1">
      <alignment horizontal="center"/>
    </xf>
    <xf numFmtId="0" fontId="0" fillId="20" borderId="1" xfId="0" applyFill="1" applyBorder="1" applyAlignment="1" applyProtection="1">
      <alignment horizontal="center"/>
    </xf>
    <xf numFmtId="2" fontId="2" fillId="22" borderId="1" xfId="0" applyNumberFormat="1" applyFont="1" applyFill="1" applyBorder="1" applyAlignment="1" applyProtection="1">
      <alignment horizontal="center"/>
    </xf>
    <xf numFmtId="0" fontId="0" fillId="21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0" borderId="0" xfId="0" applyAlignment="1" applyProtection="1"/>
    <xf numFmtId="0" fontId="2" fillId="22" borderId="1" xfId="0" applyFont="1" applyFill="1" applyBorder="1" applyAlignment="1" applyProtection="1">
      <alignment horizontal="center"/>
    </xf>
    <xf numFmtId="0" fontId="23" fillId="10" borderId="1" xfId="0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/>
    </xf>
    <xf numFmtId="0" fontId="2" fillId="3" borderId="1" xfId="0" applyFont="1" applyFill="1" applyBorder="1" applyProtection="1"/>
    <xf numFmtId="0" fontId="18" fillId="3" borderId="1" xfId="0" applyFont="1" applyFill="1" applyBorder="1" applyAlignment="1" applyProtection="1">
      <alignment horizontal="left" vertical="top" wrapText="1"/>
    </xf>
    <xf numFmtId="0" fontId="2" fillId="10" borderId="3" xfId="0" applyFont="1" applyFill="1" applyBorder="1" applyProtection="1"/>
    <xf numFmtId="0" fontId="2" fillId="10" borderId="1" xfId="0" applyFont="1" applyFill="1" applyBorder="1" applyProtection="1"/>
    <xf numFmtId="0" fontId="1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vertical="top" wrapText="1"/>
    </xf>
    <xf numFmtId="0" fontId="3" fillId="0" borderId="1" xfId="0" applyFont="1" applyBorder="1" applyProtection="1"/>
    <xf numFmtId="0" fontId="12" fillId="0" borderId="1" xfId="0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</xf>
    <xf numFmtId="0" fontId="10" fillId="3" borderId="1" xfId="0" applyFont="1" applyFill="1" applyBorder="1" applyAlignment="1" applyProtection="1">
      <alignment horizontal="center" vertical="top" wrapText="1"/>
    </xf>
    <xf numFmtId="0" fontId="10" fillId="15" borderId="1" xfId="0" applyFont="1" applyFill="1" applyBorder="1" applyAlignment="1" applyProtection="1">
      <alignment horizontal="center" vertical="top" wrapText="1"/>
    </xf>
    <xf numFmtId="0" fontId="10" fillId="21" borderId="1" xfId="0" applyFont="1" applyFill="1" applyBorder="1" applyAlignment="1" applyProtection="1">
      <alignment horizontal="center" vertical="top" wrapText="1"/>
    </xf>
    <xf numFmtId="0" fontId="10" fillId="16" borderId="1" xfId="0" applyFont="1" applyFill="1" applyBorder="1" applyAlignment="1" applyProtection="1">
      <alignment horizontal="center" vertical="top" wrapText="1"/>
    </xf>
    <xf numFmtId="0" fontId="10" fillId="9" borderId="1" xfId="0" applyFont="1" applyFill="1" applyBorder="1" applyAlignment="1" applyProtection="1">
      <alignment horizontal="center" vertical="top" wrapText="1"/>
    </xf>
    <xf numFmtId="0" fontId="0" fillId="19" borderId="13" xfId="0" applyFill="1" applyBorder="1" applyAlignment="1" applyProtection="1">
      <alignment horizontal="center" vertical="top"/>
      <protection locked="0"/>
    </xf>
    <xf numFmtId="0" fontId="0" fillId="19" borderId="13" xfId="0" applyFill="1" applyBorder="1" applyAlignment="1" applyProtection="1">
      <alignment horizontal="center" vertical="top" wrapText="1"/>
      <protection locked="0"/>
    </xf>
    <xf numFmtId="0" fontId="0" fillId="19" borderId="13" xfId="0" applyFill="1" applyBorder="1" applyAlignment="1" applyProtection="1">
      <alignment vertical="top"/>
      <protection locked="0"/>
    </xf>
    <xf numFmtId="0" fontId="25" fillId="19" borderId="13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 vertical="top"/>
    </xf>
    <xf numFmtId="0" fontId="18" fillId="0" borderId="1" xfId="0" applyFont="1" applyBorder="1" applyAlignment="1" applyProtection="1">
      <alignment vertical="top" wrapText="1"/>
    </xf>
    <xf numFmtId="0" fontId="2" fillId="10" borderId="3" xfId="0" applyFont="1" applyFill="1" applyBorder="1" applyAlignment="1" applyProtection="1">
      <alignment horizontal="center"/>
    </xf>
    <xf numFmtId="0" fontId="18" fillId="0" borderId="1" xfId="0" applyFont="1" applyBorder="1" applyAlignment="1" applyProtection="1">
      <alignment wrapText="1"/>
    </xf>
    <xf numFmtId="16" fontId="2" fillId="0" borderId="2" xfId="0" applyNumberFormat="1" applyFont="1" applyFill="1" applyBorder="1" applyAlignment="1" applyProtection="1">
      <alignment horizontal="right" vertical="top"/>
    </xf>
    <xf numFmtId="0" fontId="2" fillId="0" borderId="2" xfId="0" applyFont="1" applyFill="1" applyBorder="1" applyAlignment="1" applyProtection="1">
      <alignment horizontal="right" vertical="top"/>
    </xf>
    <xf numFmtId="0" fontId="6" fillId="0" borderId="2" xfId="0" applyFont="1" applyFill="1" applyBorder="1" applyAlignment="1" applyProtection="1">
      <alignment horizontal="right" vertical="top"/>
    </xf>
    <xf numFmtId="0" fontId="27" fillId="0" borderId="1" xfId="0" applyFont="1" applyBorder="1" applyAlignment="1" applyProtection="1">
      <alignment vertical="top" wrapText="1"/>
    </xf>
    <xf numFmtId="0" fontId="6" fillId="0" borderId="2" xfId="0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left" vertical="top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0" fillId="19" borderId="1" xfId="0" applyFill="1" applyBorder="1" applyAlignment="1" applyProtection="1">
      <alignment horizontal="center"/>
      <protection locked="0"/>
    </xf>
    <xf numFmtId="0" fontId="2" fillId="19" borderId="1" xfId="0" applyFont="1" applyFill="1" applyBorder="1" applyAlignment="1" applyProtection="1">
      <alignment horizontal="center"/>
      <protection locked="0"/>
    </xf>
    <xf numFmtId="0" fontId="2" fillId="19" borderId="2" xfId="0" applyFont="1" applyFill="1" applyBorder="1" applyAlignment="1" applyProtection="1">
      <alignment horizontal="center"/>
      <protection locked="0"/>
    </xf>
    <xf numFmtId="0" fontId="10" fillId="25" borderId="1" xfId="0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/>
    </xf>
    <xf numFmtId="0" fontId="0" fillId="25" borderId="1" xfId="0" applyFill="1" applyBorder="1" applyProtection="1"/>
    <xf numFmtId="0" fontId="0" fillId="5" borderId="1" xfId="0" applyFill="1" applyBorder="1" applyProtection="1"/>
    <xf numFmtId="0" fontId="0" fillId="10" borderId="1" xfId="0" applyFill="1" applyBorder="1" applyProtection="1"/>
    <xf numFmtId="0" fontId="0" fillId="18" borderId="1" xfId="0" applyFill="1" applyBorder="1" applyProtection="1"/>
    <xf numFmtId="0" fontId="4" fillId="0" borderId="0" xfId="0" applyFont="1" applyAlignment="1" applyProtection="1"/>
    <xf numFmtId="0" fontId="0" fillId="19" borderId="1" xfId="0" applyFill="1" applyBorder="1" applyProtection="1"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0" fillId="16" borderId="1" xfId="0" applyFont="1" applyFill="1" applyBorder="1" applyAlignment="1" applyProtection="1">
      <alignment horizontal="center"/>
    </xf>
    <xf numFmtId="0" fontId="10" fillId="1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16" borderId="1" xfId="0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10" fillId="10" borderId="1" xfId="0" applyFont="1" applyFill="1" applyBorder="1" applyAlignment="1" applyProtection="1">
      <alignment horizontal="center"/>
    </xf>
    <xf numFmtId="0" fontId="10" fillId="12" borderId="1" xfId="0" applyFont="1" applyFill="1" applyBorder="1" applyAlignment="1" applyProtection="1">
      <alignment horizontal="center"/>
    </xf>
    <xf numFmtId="0" fontId="10" fillId="14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/>
    </xf>
    <xf numFmtId="0" fontId="1" fillId="24" borderId="1" xfId="0" applyFont="1" applyFill="1" applyBorder="1" applyAlignment="1" applyProtection="1">
      <alignment horizontal="center"/>
    </xf>
    <xf numFmtId="0" fontId="0" fillId="23" borderId="1" xfId="0" applyFill="1" applyBorder="1" applyAlignment="1" applyProtection="1">
      <alignment horizontal="center"/>
    </xf>
    <xf numFmtId="0" fontId="10" fillId="27" borderId="1" xfId="0" applyFont="1" applyFill="1" applyBorder="1" applyAlignment="1" applyProtection="1">
      <alignment horizontal="center"/>
    </xf>
    <xf numFmtId="0" fontId="10" fillId="23" borderId="1" xfId="0" applyFont="1" applyFill="1" applyBorder="1" applyAlignment="1" applyProtection="1">
      <alignment horizontal="center"/>
    </xf>
    <xf numFmtId="0" fontId="10" fillId="28" borderId="1" xfId="0" applyFont="1" applyFill="1" applyBorder="1" applyAlignment="1" applyProtection="1">
      <alignment horizontal="center"/>
    </xf>
    <xf numFmtId="0" fontId="10" fillId="28" borderId="2" xfId="0" applyFont="1" applyFill="1" applyBorder="1" applyAlignment="1" applyProtection="1">
      <alignment horizontal="center"/>
    </xf>
    <xf numFmtId="0" fontId="0" fillId="27" borderId="1" xfId="0" applyFill="1" applyBorder="1" applyAlignment="1" applyProtection="1">
      <alignment horizontal="center"/>
    </xf>
    <xf numFmtId="0" fontId="0" fillId="12" borderId="1" xfId="0" applyFill="1" applyBorder="1" applyAlignment="1" applyProtection="1">
      <alignment horizontal="center"/>
    </xf>
    <xf numFmtId="0" fontId="0" fillId="14" borderId="1" xfId="0" applyFill="1" applyBorder="1" applyAlignment="1" applyProtection="1">
      <alignment horizontal="center"/>
    </xf>
    <xf numFmtId="0" fontId="2" fillId="28" borderId="1" xfId="0" applyFont="1" applyFill="1" applyBorder="1" applyAlignment="1" applyProtection="1">
      <alignment horizontal="center"/>
    </xf>
    <xf numFmtId="0" fontId="32" fillId="30" borderId="1" xfId="0" applyFont="1" applyFill="1" applyBorder="1" applyAlignment="1" applyProtection="1">
      <alignment horizontal="center"/>
    </xf>
    <xf numFmtId="0" fontId="33" fillId="30" borderId="1" xfId="0" applyFont="1" applyFill="1" applyBorder="1" applyAlignment="1" applyProtection="1">
      <alignment horizontal="center"/>
    </xf>
    <xf numFmtId="0" fontId="33" fillId="10" borderId="1" xfId="0" applyFont="1" applyFill="1" applyBorder="1" applyAlignment="1" applyProtection="1">
      <alignment horizontal="center"/>
    </xf>
    <xf numFmtId="0" fontId="33" fillId="11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34" fillId="10" borderId="1" xfId="0" applyFont="1" applyFill="1" applyBorder="1" applyAlignment="1" applyProtection="1">
      <alignment horizontal="center"/>
    </xf>
    <xf numFmtId="0" fontId="35" fillId="10" borderId="1" xfId="0" applyFont="1" applyFill="1" applyBorder="1" applyAlignment="1" applyProtection="1">
      <alignment horizontal="center"/>
    </xf>
    <xf numFmtId="0" fontId="34" fillId="30" borderId="1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</xf>
    <xf numFmtId="0" fontId="0" fillId="11" borderId="1" xfId="0" applyFill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0" fillId="16" borderId="1" xfId="0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16" borderId="1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0" xfId="0" applyFont="1" applyProtection="1"/>
    <xf numFmtId="0" fontId="0" fillId="0" borderId="0" xfId="0" applyAlignment="1" applyProtection="1">
      <alignment vertical="center"/>
    </xf>
    <xf numFmtId="0" fontId="1" fillId="10" borderId="1" xfId="0" applyFont="1" applyFill="1" applyBorder="1" applyProtection="1"/>
    <xf numFmtId="0" fontId="1" fillId="0" borderId="1" xfId="0" applyFont="1" applyBorder="1" applyAlignment="1" applyProtection="1">
      <alignment horizontal="center"/>
    </xf>
    <xf numFmtId="0" fontId="1" fillId="32" borderId="1" xfId="0" applyFont="1" applyFill="1" applyBorder="1" applyAlignment="1">
      <alignment horizontal="center" vertical="center"/>
    </xf>
    <xf numFmtId="0" fontId="1" fillId="32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32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top" wrapText="1"/>
    </xf>
    <xf numFmtId="0" fontId="1" fillId="32" borderId="1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10" fillId="26" borderId="1" xfId="0" applyFont="1" applyFill="1" applyBorder="1" applyAlignment="1" applyProtection="1">
      <alignment horizontal="center"/>
    </xf>
    <xf numFmtId="0" fontId="0" fillId="26" borderId="1" xfId="0" applyFont="1" applyFill="1" applyBorder="1" applyAlignment="1" applyProtection="1">
      <alignment horizontal="center"/>
    </xf>
    <xf numFmtId="0" fontId="2" fillId="26" borderId="1" xfId="0" applyFont="1" applyFill="1" applyBorder="1" applyProtection="1"/>
    <xf numFmtId="0" fontId="0" fillId="26" borderId="1" xfId="0" applyFill="1" applyBorder="1" applyAlignment="1" applyProtection="1">
      <alignment horizontal="center"/>
    </xf>
    <xf numFmtId="2" fontId="0" fillId="26" borderId="1" xfId="0" applyNumberFormat="1" applyFill="1" applyBorder="1" applyAlignment="1" applyProtection="1">
      <alignment horizontal="center"/>
    </xf>
    <xf numFmtId="1" fontId="0" fillId="26" borderId="1" xfId="0" applyNumberFormat="1" applyFill="1" applyBorder="1" applyAlignment="1" applyProtection="1">
      <alignment horizontal="center"/>
    </xf>
    <xf numFmtId="0" fontId="0" fillId="0" borderId="4" xfId="0" applyBorder="1" applyAlignment="1" applyProtection="1"/>
    <xf numFmtId="0" fontId="2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 vertical="top" wrapText="1"/>
    </xf>
    <xf numFmtId="0" fontId="18" fillId="0" borderId="1" xfId="0" applyFont="1" applyFill="1" applyBorder="1" applyProtection="1"/>
    <xf numFmtId="0" fontId="18" fillId="0" borderId="1" xfId="0" applyFont="1" applyFill="1" applyBorder="1" applyProtection="1">
      <protection locked="0"/>
    </xf>
    <xf numFmtId="0" fontId="18" fillId="23" borderId="1" xfId="0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left"/>
    </xf>
    <xf numFmtId="0" fontId="18" fillId="0" borderId="0" xfId="0" applyFont="1" applyProtection="1"/>
    <xf numFmtId="0" fontId="0" fillId="23" borderId="1" xfId="0" applyFill="1" applyBorder="1" applyProtection="1"/>
    <xf numFmtId="0" fontId="14" fillId="0" borderId="0" xfId="0" applyFont="1" applyFill="1" applyBorder="1" applyAlignment="1" applyProtection="1"/>
    <xf numFmtId="0" fontId="10" fillId="11" borderId="1" xfId="0" applyFont="1" applyFill="1" applyBorder="1" applyAlignment="1" applyProtection="1">
      <alignment horizontal="center"/>
    </xf>
    <xf numFmtId="0" fontId="30" fillId="0" borderId="0" xfId="0" applyFont="1" applyProtection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11" borderId="2" xfId="0" applyFont="1" applyFill="1" applyBorder="1" applyAlignment="1" applyProtection="1"/>
    <xf numFmtId="0" fontId="3" fillId="11" borderId="3" xfId="0" applyFont="1" applyFill="1" applyBorder="1" applyAlignment="1" applyProtection="1"/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24" borderId="1" xfId="0" applyFont="1" applyFill="1" applyBorder="1" applyAlignment="1" applyProtection="1">
      <alignment horizontal="center" vertical="top" wrapText="1"/>
    </xf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10" fillId="14" borderId="1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/>
    </xf>
    <xf numFmtId="0" fontId="3" fillId="24" borderId="1" xfId="0" applyFont="1" applyFill="1" applyBorder="1" applyAlignment="1" applyProtection="1">
      <alignment vertical="center"/>
    </xf>
    <xf numFmtId="0" fontId="1" fillId="33" borderId="1" xfId="0" applyFont="1" applyFill="1" applyBorder="1" applyProtection="1"/>
    <xf numFmtId="0" fontId="1" fillId="33" borderId="1" xfId="0" applyFont="1" applyFill="1" applyBorder="1" applyAlignment="1" applyProtection="1">
      <alignment horizontal="center" vertical="center"/>
    </xf>
    <xf numFmtId="0" fontId="0" fillId="24" borderId="1" xfId="0" applyFill="1" applyBorder="1" applyProtection="1"/>
    <xf numFmtId="0" fontId="0" fillId="10" borderId="1" xfId="0" applyFill="1" applyBorder="1"/>
    <xf numFmtId="0" fontId="10" fillId="3" borderId="1" xfId="0" applyFont="1" applyFill="1" applyBorder="1" applyAlignment="1" applyProtection="1">
      <alignment horizontal="center"/>
    </xf>
    <xf numFmtId="0" fontId="10" fillId="16" borderId="1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10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16" borderId="1" xfId="0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1" fillId="19" borderId="0" xfId="0" applyFont="1" applyFill="1" applyAlignment="1" applyProtection="1">
      <alignment horizontal="center" vertical="top" wrapText="1"/>
    </xf>
    <xf numFmtId="0" fontId="5" fillId="18" borderId="1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textRotation="90"/>
    </xf>
    <xf numFmtId="0" fontId="1" fillId="7" borderId="1" xfId="0" applyFont="1" applyFill="1" applyBorder="1" applyAlignment="1" applyProtection="1">
      <alignment horizontal="center"/>
    </xf>
    <xf numFmtId="0" fontId="0" fillId="7" borderId="1" xfId="0" applyFont="1" applyFill="1" applyBorder="1" applyAlignment="1" applyProtection="1">
      <alignment horizontal="center"/>
    </xf>
    <xf numFmtId="0" fontId="0" fillId="7" borderId="1" xfId="0" applyFont="1" applyFill="1" applyBorder="1" applyProtection="1"/>
    <xf numFmtId="0" fontId="0" fillId="0" borderId="1" xfId="0" applyFont="1" applyBorder="1" applyProtection="1">
      <protection locked="0"/>
    </xf>
    <xf numFmtId="0" fontId="10" fillId="31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1" fontId="0" fillId="31" borderId="1" xfId="0" applyNumberFormat="1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11" fillId="14" borderId="1" xfId="0" applyFont="1" applyFill="1" applyBorder="1" applyAlignment="1" applyProtection="1">
      <alignment horizontal="center" vertical="top" wrapText="1"/>
    </xf>
    <xf numFmtId="0" fontId="0" fillId="24" borderId="1" xfId="0" applyFill="1" applyBorder="1"/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Protection="1">
      <protection locked="0"/>
    </xf>
    <xf numFmtId="0" fontId="11" fillId="23" borderId="1" xfId="0" applyFont="1" applyFill="1" applyBorder="1" applyAlignment="1" applyProtection="1">
      <alignment horizontal="center"/>
    </xf>
    <xf numFmtId="0" fontId="12" fillId="23" borderId="1" xfId="0" applyFont="1" applyFill="1" applyBorder="1" applyAlignment="1" applyProtection="1">
      <alignment horizontal="center"/>
    </xf>
    <xf numFmtId="0" fontId="12" fillId="10" borderId="1" xfId="0" applyFont="1" applyFill="1" applyBorder="1" applyAlignment="1" applyProtection="1">
      <alignment horizontal="center"/>
    </xf>
    <xf numFmtId="0" fontId="11" fillId="6" borderId="1" xfId="0" applyFont="1" applyFill="1" applyBorder="1" applyAlignment="1" applyProtection="1">
      <alignment horizontal="center" vertical="top" wrapText="1"/>
    </xf>
    <xf numFmtId="0" fontId="3" fillId="6" borderId="1" xfId="0" applyFont="1" applyFill="1" applyBorder="1" applyAlignment="1" applyProtection="1">
      <alignment horizontal="center"/>
    </xf>
    <xf numFmtId="0" fontId="11" fillId="6" borderId="1" xfId="0" applyFont="1" applyFill="1" applyBorder="1" applyAlignment="1" applyProtection="1">
      <alignment horizontal="center"/>
    </xf>
    <xf numFmtId="0" fontId="0" fillId="6" borderId="0" xfId="0" applyFill="1"/>
    <xf numFmtId="0" fontId="12" fillId="6" borderId="1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 vertical="center"/>
    </xf>
    <xf numFmtId="0" fontId="1" fillId="16" borderId="1" xfId="0" applyFont="1" applyFill="1" applyBorder="1" applyAlignment="1" applyProtection="1">
      <alignment vertical="top" wrapText="1"/>
    </xf>
    <xf numFmtId="0" fontId="11" fillId="16" borderId="1" xfId="0" applyFont="1" applyFill="1" applyBorder="1" applyAlignment="1" applyProtection="1">
      <alignment horizontal="center" vertical="top" wrapText="1"/>
    </xf>
    <xf numFmtId="0" fontId="15" fillId="6" borderId="1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1" fillId="6" borderId="1" xfId="0" applyFont="1" applyFill="1" applyBorder="1" applyAlignment="1" applyProtection="1">
      <alignment horizontal="center" vertical="center"/>
    </xf>
    <xf numFmtId="0" fontId="12" fillId="10" borderId="1" xfId="0" applyFont="1" applyFill="1" applyBorder="1" applyProtection="1"/>
    <xf numFmtId="0" fontId="3" fillId="6" borderId="1" xfId="0" applyFont="1" applyFill="1" applyBorder="1" applyAlignment="1" applyProtection="1"/>
    <xf numFmtId="0" fontId="15" fillId="23" borderId="1" xfId="0" applyFont="1" applyFill="1" applyBorder="1" applyAlignment="1" applyProtection="1">
      <alignment horizontal="center"/>
    </xf>
    <xf numFmtId="0" fontId="15" fillId="10" borderId="1" xfId="0" applyFont="1" applyFill="1" applyBorder="1" applyAlignment="1" applyProtection="1">
      <alignment horizontal="center"/>
    </xf>
    <xf numFmtId="0" fontId="0" fillId="20" borderId="1" xfId="0" applyFill="1" applyBorder="1" applyAlignment="1">
      <alignment horizontal="center" vertical="center" wrapText="1"/>
    </xf>
    <xf numFmtId="0" fontId="0" fillId="20" borderId="1" xfId="0" applyFont="1" applyFill="1" applyBorder="1" applyAlignment="1">
      <alignment horizontal="center" vertical="center" wrapText="1"/>
    </xf>
    <xf numFmtId="0" fontId="0" fillId="20" borderId="1" xfId="0" applyFill="1" applyBorder="1"/>
    <xf numFmtId="0" fontId="0" fillId="21" borderId="1" xfId="0" applyFill="1" applyBorder="1" applyAlignment="1">
      <alignment horizontal="center" vertical="center" wrapText="1"/>
    </xf>
    <xf numFmtId="0" fontId="0" fillId="21" borderId="1" xfId="0" applyFont="1" applyFill="1" applyBorder="1" applyAlignment="1">
      <alignment horizontal="center" vertical="center" wrapText="1"/>
    </xf>
    <xf numFmtId="0" fontId="0" fillId="21" borderId="1" xfId="0" applyFill="1" applyBorder="1"/>
    <xf numFmtId="0" fontId="0" fillId="16" borderId="1" xfId="0" applyFill="1" applyBorder="1" applyAlignment="1">
      <alignment horizontal="center" vertical="center" wrapText="1"/>
    </xf>
    <xf numFmtId="0" fontId="0" fillId="16" borderId="1" xfId="0" applyFont="1" applyFill="1" applyBorder="1" applyAlignment="1">
      <alignment horizontal="center" vertical="center" wrapText="1"/>
    </xf>
    <xf numFmtId="0" fontId="0" fillId="16" borderId="1" xfId="0" applyFill="1" applyBorder="1"/>
    <xf numFmtId="0" fontId="0" fillId="26" borderId="1" xfId="0" applyFill="1" applyBorder="1" applyAlignment="1">
      <alignment horizontal="center" vertical="center" wrapText="1"/>
    </xf>
    <xf numFmtId="0" fontId="0" fillId="26" borderId="1" xfId="0" applyFont="1" applyFill="1" applyBorder="1" applyAlignment="1">
      <alignment horizontal="center" vertical="center" wrapText="1"/>
    </xf>
    <xf numFmtId="0" fontId="0" fillId="26" borderId="1" xfId="0" applyFill="1" applyBorder="1"/>
    <xf numFmtId="0" fontId="0" fillId="24" borderId="1" xfId="0" applyFill="1" applyBorder="1" applyAlignment="1">
      <alignment horizontal="center" vertical="center" wrapText="1"/>
    </xf>
    <xf numFmtId="0" fontId="0" fillId="24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1" xfId="0" applyFont="1" applyFill="1" applyBorder="1"/>
    <xf numFmtId="0" fontId="0" fillId="0" borderId="0" xfId="0" applyAlignment="1">
      <alignment vertical="top" wrapText="1"/>
    </xf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 wrapText="1"/>
    </xf>
    <xf numFmtId="0" fontId="12" fillId="16" borderId="1" xfId="0" applyFont="1" applyFill="1" applyBorder="1" applyAlignment="1" applyProtection="1">
      <alignment horizontal="center" vertical="top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12" fillId="15" borderId="1" xfId="0" applyFont="1" applyFill="1" applyBorder="1" applyAlignment="1" applyProtection="1">
      <alignment horizontal="center" vertical="top" wrapText="1"/>
    </xf>
    <xf numFmtId="0" fontId="12" fillId="14" borderId="1" xfId="0" applyFont="1" applyFill="1" applyBorder="1" applyAlignment="1" applyProtection="1">
      <alignment horizontal="center"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12" fillId="21" borderId="1" xfId="0" applyFont="1" applyFill="1" applyBorder="1" applyAlignment="1" applyProtection="1">
      <alignment horizontal="center" vertical="top" wrapText="1"/>
    </xf>
    <xf numFmtId="0" fontId="12" fillId="20" borderId="1" xfId="0" applyFont="1" applyFill="1" applyBorder="1" applyAlignment="1" applyProtection="1">
      <alignment horizontal="center" vertical="top" wrapText="1"/>
    </xf>
    <xf numFmtId="0" fontId="12" fillId="22" borderId="1" xfId="0" applyFont="1" applyFill="1" applyBorder="1" applyAlignment="1" applyProtection="1">
      <alignment horizontal="center" vertical="top" wrapText="1"/>
    </xf>
    <xf numFmtId="0" fontId="11" fillId="10" borderId="1" xfId="0" applyFont="1" applyFill="1" applyBorder="1" applyAlignment="1" applyProtection="1">
      <alignment horizontal="center"/>
    </xf>
    <xf numFmtId="0" fontId="12" fillId="8" borderId="1" xfId="0" applyFont="1" applyFill="1" applyBorder="1" applyAlignment="1" applyProtection="1">
      <alignment horizontal="center" vertical="top" wrapText="1"/>
    </xf>
    <xf numFmtId="0" fontId="11" fillId="10" borderId="1" xfId="0" applyFont="1" applyFill="1" applyBorder="1" applyAlignment="1" applyProtection="1">
      <alignment horizontal="center" vertical="top" wrapText="1"/>
    </xf>
    <xf numFmtId="0" fontId="6" fillId="22" borderId="1" xfId="0" applyFont="1" applyFill="1" applyBorder="1" applyAlignment="1" applyProtection="1">
      <alignment horizontal="center" vertical="top" wrapText="1"/>
    </xf>
    <xf numFmtId="0" fontId="12" fillId="0" borderId="1" xfId="0" applyFont="1" applyBorder="1" applyProtection="1"/>
    <xf numFmtId="0" fontId="12" fillId="8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0" fillId="18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1" fillId="13" borderId="1" xfId="0" applyFont="1" applyFill="1" applyBorder="1" applyAlignment="1" applyProtection="1">
      <alignment horizontal="center" vertical="top" wrapText="1"/>
    </xf>
    <xf numFmtId="0" fontId="0" fillId="13" borderId="0" xfId="0" applyFill="1" applyProtection="1"/>
    <xf numFmtId="0" fontId="1" fillId="31" borderId="1" xfId="0" applyFont="1" applyFill="1" applyBorder="1" applyAlignment="1" applyProtection="1">
      <alignment horizontal="center" vertical="top" wrapText="1"/>
    </xf>
    <xf numFmtId="0" fontId="1" fillId="24" borderId="1" xfId="0" applyFont="1" applyFill="1" applyBorder="1" applyAlignment="1" applyProtection="1">
      <alignment horizontal="center" vertical="top" wrapText="1"/>
    </xf>
    <xf numFmtId="0" fontId="1" fillId="22" borderId="1" xfId="0" applyFont="1" applyFill="1" applyBorder="1" applyAlignment="1" applyProtection="1">
      <alignment horizontal="center" vertical="top" wrapText="1"/>
    </xf>
    <xf numFmtId="0" fontId="1" fillId="19" borderId="1" xfId="0" applyFont="1" applyFill="1" applyBorder="1" applyAlignment="1" applyProtection="1">
      <alignment horizontal="center" vertical="top" wrapText="1"/>
      <protection locked="0"/>
    </xf>
    <xf numFmtId="0" fontId="2" fillId="1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49" fontId="12" fillId="0" borderId="1" xfId="0" applyNumberFormat="1" applyFont="1" applyBorder="1" applyAlignment="1">
      <alignment wrapText="1"/>
    </xf>
    <xf numFmtId="0" fontId="0" fillId="20" borderId="1" xfId="0" applyFill="1" applyBorder="1" applyAlignment="1">
      <alignment wrapText="1"/>
    </xf>
    <xf numFmtId="0" fontId="0" fillId="20" borderId="1" xfId="0" applyFill="1" applyBorder="1" applyAlignment="1">
      <alignment horizontal="center" vertical="justify" wrapText="1"/>
    </xf>
    <xf numFmtId="0" fontId="0" fillId="16" borderId="1" xfId="0" applyFill="1" applyBorder="1" applyAlignment="1">
      <alignment wrapText="1"/>
    </xf>
    <xf numFmtId="0" fontId="12" fillId="19" borderId="13" xfId="0" applyFont="1" applyFill="1" applyBorder="1" applyAlignment="1" applyProtection="1">
      <alignment vertical="top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2" fillId="19" borderId="13" xfId="0" applyFont="1" applyFill="1" applyBorder="1" applyAlignment="1" applyProtection="1">
      <alignment vertical="top"/>
      <protection locked="0"/>
    </xf>
    <xf numFmtId="0" fontId="0" fillId="0" borderId="1" xfId="0" applyBorder="1" applyAlignment="1" applyProtection="1">
      <protection locked="0"/>
    </xf>
    <xf numFmtId="0" fontId="12" fillId="19" borderId="13" xfId="0" applyFont="1" applyFill="1" applyBorder="1" applyAlignment="1" applyProtection="1">
      <alignment horizontal="center" vertical="top"/>
      <protection locked="0"/>
    </xf>
    <xf numFmtId="0" fontId="0" fillId="19" borderId="1" xfId="0" applyFill="1" applyBorder="1" applyAlignment="1" applyProtection="1">
      <alignment vertical="top"/>
      <protection locked="0"/>
    </xf>
    <xf numFmtId="0" fontId="0" fillId="21" borderId="1" xfId="0" applyFill="1" applyBorder="1" applyAlignment="1">
      <alignment horizontal="center" wrapText="1"/>
    </xf>
    <xf numFmtId="0" fontId="0" fillId="26" borderId="1" xfId="0" applyFill="1" applyBorder="1" applyAlignment="1">
      <alignment horizontal="center" wrapText="1"/>
    </xf>
    <xf numFmtId="0" fontId="2" fillId="0" borderId="2" xfId="0" applyFont="1" applyBorder="1" applyAlignment="1" applyProtection="1"/>
    <xf numFmtId="0" fontId="2" fillId="0" borderId="3" xfId="0" applyFont="1" applyBorder="1" applyAlignment="1" applyProtection="1"/>
    <xf numFmtId="0" fontId="3" fillId="4" borderId="2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24" borderId="1" xfId="0" applyFont="1" applyFill="1" applyBorder="1" applyAlignment="1" applyProtection="1"/>
    <xf numFmtId="0" fontId="0" fillId="0" borderId="4" xfId="0" applyFill="1" applyBorder="1" applyAlignment="1" applyProtection="1"/>
    <xf numFmtId="0" fontId="3" fillId="11" borderId="2" xfId="0" applyFont="1" applyFill="1" applyBorder="1" applyAlignment="1" applyProtection="1"/>
    <xf numFmtId="0" fontId="3" fillId="11" borderId="3" xfId="0" applyFont="1" applyFill="1" applyBorder="1" applyAlignment="1" applyProtection="1"/>
    <xf numFmtId="0" fontId="8" fillId="11" borderId="2" xfId="0" applyFont="1" applyFill="1" applyBorder="1" applyAlignment="1" applyProtection="1"/>
    <xf numFmtId="0" fontId="8" fillId="11" borderId="3" xfId="0" applyFont="1" applyFill="1" applyBorder="1" applyAlignment="1" applyProtection="1"/>
    <xf numFmtId="0" fontId="2" fillId="5" borderId="2" xfId="0" applyFont="1" applyFill="1" applyBorder="1" applyAlignment="1" applyProtection="1"/>
    <xf numFmtId="0" fontId="2" fillId="5" borderId="3" xfId="0" applyFont="1" applyFill="1" applyBorder="1" applyAlignment="1" applyProtection="1"/>
    <xf numFmtId="0" fontId="2" fillId="2" borderId="1" xfId="0" applyFont="1" applyFill="1" applyBorder="1" applyAlignment="1" applyProtection="1"/>
    <xf numFmtId="0" fontId="36" fillId="0" borderId="0" xfId="0" applyFont="1" applyAlignment="1" applyProtection="1">
      <alignment horizontal="left" vertical="top" wrapText="1"/>
    </xf>
    <xf numFmtId="0" fontId="36" fillId="0" borderId="0" xfId="0" applyFont="1" applyAlignment="1" applyProtection="1">
      <alignment horizontal="left" vertical="top"/>
    </xf>
    <xf numFmtId="0" fontId="22" fillId="0" borderId="0" xfId="0" applyFont="1" applyAlignment="1" applyProtection="1">
      <alignment horizontal="left" vertical="top"/>
    </xf>
    <xf numFmtId="0" fontId="4" fillId="0" borderId="1" xfId="0" applyFont="1" applyBorder="1" applyAlignment="1" applyProtection="1">
      <alignment horizontal="center" vertical="top"/>
    </xf>
    <xf numFmtId="0" fontId="1" fillId="33" borderId="2" xfId="0" applyFont="1" applyFill="1" applyBorder="1" applyAlignment="1" applyProtection="1">
      <alignment horizontal="center" wrapText="1"/>
    </xf>
    <xf numFmtId="0" fontId="1" fillId="33" borderId="3" xfId="0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/>
    <xf numFmtId="0" fontId="3" fillId="5" borderId="3" xfId="0" applyFont="1" applyFill="1" applyBorder="1" applyAlignment="1" applyProtection="1"/>
    <xf numFmtId="0" fontId="3" fillId="11" borderId="2" xfId="0" applyFont="1" applyFill="1" applyBorder="1" applyAlignment="1" applyProtection="1">
      <alignment horizontal="left" wrapText="1"/>
    </xf>
    <xf numFmtId="0" fontId="3" fillId="11" borderId="3" xfId="0" applyFont="1" applyFill="1" applyBorder="1" applyAlignment="1" applyProtection="1">
      <alignment horizontal="left" wrapText="1"/>
    </xf>
    <xf numFmtId="0" fontId="8" fillId="11" borderId="2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 wrapText="1"/>
    </xf>
    <xf numFmtId="0" fontId="3" fillId="11" borderId="3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32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/>
    </xf>
    <xf numFmtId="0" fontId="9" fillId="15" borderId="1" xfId="0" applyFont="1" applyFill="1" applyBorder="1" applyAlignment="1" applyProtection="1">
      <alignment horizontal="center"/>
    </xf>
    <xf numFmtId="0" fontId="10" fillId="15" borderId="2" xfId="0" applyFont="1" applyFill="1" applyBorder="1" applyAlignment="1" applyProtection="1">
      <alignment horizontal="center"/>
    </xf>
    <xf numFmtId="0" fontId="10" fillId="15" borderId="5" xfId="0" applyFont="1" applyFill="1" applyBorder="1" applyAlignment="1" applyProtection="1">
      <alignment horizontal="center"/>
    </xf>
    <xf numFmtId="0" fontId="10" fillId="15" borderId="3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center" vertical="top" wrapText="1"/>
    </xf>
    <xf numFmtId="0" fontId="9" fillId="12" borderId="1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10" borderId="1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10" fillId="15" borderId="6" xfId="0" applyFont="1" applyFill="1" applyBorder="1" applyAlignment="1" applyProtection="1">
      <alignment horizontal="center" vertical="center" wrapText="1"/>
    </xf>
    <xf numFmtId="0" fontId="10" fillId="15" borderId="4" xfId="0" applyFont="1" applyFill="1" applyBorder="1" applyAlignment="1" applyProtection="1">
      <alignment horizontal="center" vertical="center" wrapText="1"/>
    </xf>
    <xf numFmtId="0" fontId="10" fillId="15" borderId="7" xfId="0" applyFont="1" applyFill="1" applyBorder="1" applyAlignment="1" applyProtection="1">
      <alignment horizontal="center" vertical="center" wrapText="1"/>
    </xf>
    <xf numFmtId="0" fontId="10" fillId="15" borderId="8" xfId="0" applyFont="1" applyFill="1" applyBorder="1" applyAlignment="1" applyProtection="1">
      <alignment horizontal="center" vertical="center" wrapText="1"/>
    </xf>
    <xf numFmtId="0" fontId="10" fillId="15" borderId="9" xfId="0" applyFont="1" applyFill="1" applyBorder="1" applyAlignment="1" applyProtection="1">
      <alignment horizontal="center" vertical="center" wrapText="1"/>
    </xf>
    <xf numFmtId="0" fontId="10" fillId="15" borderId="10" xfId="0" applyFont="1" applyFill="1" applyBorder="1" applyAlignment="1" applyProtection="1">
      <alignment horizontal="center" vertical="center" wrapText="1"/>
    </xf>
    <xf numFmtId="0" fontId="10" fillId="15" borderId="6" xfId="0" applyFont="1" applyFill="1" applyBorder="1" applyAlignment="1" applyProtection="1">
      <alignment horizontal="center" vertical="center"/>
    </xf>
    <xf numFmtId="0" fontId="10" fillId="15" borderId="4" xfId="0" applyFont="1" applyFill="1" applyBorder="1" applyAlignment="1" applyProtection="1">
      <alignment horizontal="center" vertical="center"/>
    </xf>
    <xf numFmtId="0" fontId="10" fillId="15" borderId="7" xfId="0" applyFont="1" applyFill="1" applyBorder="1" applyAlignment="1" applyProtection="1">
      <alignment horizontal="center" vertical="center"/>
    </xf>
    <xf numFmtId="0" fontId="10" fillId="15" borderId="8" xfId="0" applyFont="1" applyFill="1" applyBorder="1" applyAlignment="1" applyProtection="1">
      <alignment horizontal="center" vertical="center"/>
    </xf>
    <xf numFmtId="0" fontId="10" fillId="15" borderId="9" xfId="0" applyFont="1" applyFill="1" applyBorder="1" applyAlignment="1" applyProtection="1">
      <alignment horizontal="center" vertical="center"/>
    </xf>
    <xf numFmtId="0" fontId="10" fillId="15" borderId="10" xfId="0" applyFont="1" applyFill="1" applyBorder="1" applyAlignment="1" applyProtection="1">
      <alignment horizontal="center" vertical="center"/>
    </xf>
    <xf numFmtId="0" fontId="9" fillId="16" borderId="1" xfId="0" applyFont="1" applyFill="1" applyBorder="1" applyAlignment="1" applyProtection="1">
      <alignment horizontal="center"/>
    </xf>
    <xf numFmtId="0" fontId="10" fillId="12" borderId="1" xfId="0" applyFont="1" applyFill="1" applyBorder="1" applyAlignment="1" applyProtection="1">
      <alignment horizontal="center"/>
    </xf>
    <xf numFmtId="0" fontId="10" fillId="12" borderId="5" xfId="0" applyFont="1" applyFill="1" applyBorder="1" applyAlignment="1" applyProtection="1">
      <alignment horizontal="center"/>
    </xf>
    <xf numFmtId="0" fontId="10" fillId="12" borderId="3" xfId="0" applyFont="1" applyFill="1" applyBorder="1" applyAlignment="1" applyProtection="1">
      <alignment horizontal="center"/>
    </xf>
    <xf numFmtId="0" fontId="0" fillId="15" borderId="8" xfId="0" applyFill="1" applyBorder="1" applyAlignment="1" applyProtection="1">
      <alignment horizontal="center"/>
    </xf>
    <xf numFmtId="0" fontId="0" fillId="15" borderId="9" xfId="0" applyFill="1" applyBorder="1" applyAlignment="1" applyProtection="1">
      <alignment horizontal="center"/>
    </xf>
    <xf numFmtId="0" fontId="0" fillId="15" borderId="10" xfId="0" applyFill="1" applyBorder="1" applyAlignment="1" applyProtection="1">
      <alignment horizontal="center"/>
    </xf>
    <xf numFmtId="0" fontId="10" fillId="15" borderId="1" xfId="0" applyFont="1" applyFill="1" applyBorder="1" applyAlignment="1" applyProtection="1">
      <alignment horizontal="center"/>
    </xf>
    <xf numFmtId="0" fontId="10" fillId="12" borderId="6" xfId="0" applyFont="1" applyFill="1" applyBorder="1" applyAlignment="1" applyProtection="1">
      <alignment horizontal="center" vertical="center" wrapText="1"/>
    </xf>
    <xf numFmtId="0" fontId="10" fillId="12" borderId="4" xfId="0" applyFont="1" applyFill="1" applyBorder="1" applyAlignment="1" applyProtection="1">
      <alignment horizontal="center" vertical="center" wrapText="1"/>
    </xf>
    <xf numFmtId="0" fontId="10" fillId="12" borderId="7" xfId="0" applyFont="1" applyFill="1" applyBorder="1" applyAlignment="1" applyProtection="1">
      <alignment horizontal="center" vertical="center" wrapText="1"/>
    </xf>
    <xf numFmtId="0" fontId="10" fillId="12" borderId="8" xfId="0" applyFont="1" applyFill="1" applyBorder="1" applyAlignment="1" applyProtection="1">
      <alignment horizontal="center" vertical="center" wrapText="1"/>
    </xf>
    <xf numFmtId="0" fontId="10" fillId="12" borderId="9" xfId="0" applyFont="1" applyFill="1" applyBorder="1" applyAlignment="1" applyProtection="1">
      <alignment horizontal="center" vertical="center" wrapText="1"/>
    </xf>
    <xf numFmtId="0" fontId="10" fillId="12" borderId="10" xfId="0" applyFont="1" applyFill="1" applyBorder="1" applyAlignment="1" applyProtection="1">
      <alignment horizontal="center" vertical="center" wrapText="1"/>
    </xf>
    <xf numFmtId="0" fontId="10" fillId="12" borderId="6" xfId="0" applyFont="1" applyFill="1" applyBorder="1" applyAlignment="1" applyProtection="1">
      <alignment horizontal="center" vertical="center"/>
    </xf>
    <xf numFmtId="0" fontId="10" fillId="12" borderId="4" xfId="0" applyFont="1" applyFill="1" applyBorder="1" applyAlignment="1" applyProtection="1">
      <alignment horizontal="center" vertical="center"/>
    </xf>
    <xf numFmtId="0" fontId="10" fillId="12" borderId="7" xfId="0" applyFont="1" applyFill="1" applyBorder="1" applyAlignment="1" applyProtection="1">
      <alignment horizontal="center" vertical="center"/>
    </xf>
    <xf numFmtId="0" fontId="10" fillId="12" borderId="8" xfId="0" applyFont="1" applyFill="1" applyBorder="1" applyAlignment="1" applyProtection="1">
      <alignment horizontal="center" vertical="center"/>
    </xf>
    <xf numFmtId="0" fontId="10" fillId="12" borderId="9" xfId="0" applyFont="1" applyFill="1" applyBorder="1" applyAlignment="1" applyProtection="1">
      <alignment horizontal="center" vertical="center"/>
    </xf>
    <xf numFmtId="0" fontId="10" fillId="12" borderId="10" xfId="0" applyFont="1" applyFill="1" applyBorder="1" applyAlignment="1" applyProtection="1">
      <alignment horizontal="center" vertical="center"/>
    </xf>
    <xf numFmtId="0" fontId="0" fillId="12" borderId="8" xfId="0" applyFill="1" applyBorder="1" applyAlignment="1" applyProtection="1">
      <alignment horizontal="center"/>
    </xf>
    <xf numFmtId="0" fontId="0" fillId="12" borderId="9" xfId="0" applyFill="1" applyBorder="1" applyAlignment="1" applyProtection="1">
      <alignment horizontal="center"/>
    </xf>
    <xf numFmtId="0" fontId="0" fillId="12" borderId="10" xfId="0" applyFill="1" applyBorder="1" applyAlignment="1" applyProtection="1">
      <alignment horizontal="center"/>
    </xf>
    <xf numFmtId="0" fontId="10" fillId="12" borderId="2" xfId="0" applyFont="1" applyFill="1" applyBorder="1" applyAlignment="1" applyProtection="1">
      <alignment horizontal="center"/>
    </xf>
    <xf numFmtId="0" fontId="10" fillId="16" borderId="1" xfId="0" applyFont="1" applyFill="1" applyBorder="1" applyAlignment="1" applyProtection="1">
      <alignment horizontal="center"/>
    </xf>
    <xf numFmtId="0" fontId="10" fillId="10" borderId="6" xfId="0" applyFont="1" applyFill="1" applyBorder="1" applyAlignment="1" applyProtection="1">
      <alignment horizontal="center" vertical="center" wrapText="1"/>
    </xf>
    <xf numFmtId="0" fontId="10" fillId="10" borderId="4" xfId="0" applyFont="1" applyFill="1" applyBorder="1" applyAlignment="1" applyProtection="1">
      <alignment horizontal="center" vertical="center" wrapText="1"/>
    </xf>
    <xf numFmtId="0" fontId="10" fillId="10" borderId="7" xfId="0" applyFont="1" applyFill="1" applyBorder="1" applyAlignment="1" applyProtection="1">
      <alignment horizontal="center" vertical="center" wrapText="1"/>
    </xf>
    <xf numFmtId="0" fontId="10" fillId="10" borderId="8" xfId="0" applyFont="1" applyFill="1" applyBorder="1" applyAlignment="1" applyProtection="1">
      <alignment horizontal="center" vertical="center" wrapText="1"/>
    </xf>
    <xf numFmtId="0" fontId="10" fillId="10" borderId="9" xfId="0" applyFont="1" applyFill="1" applyBorder="1" applyAlignment="1" applyProtection="1">
      <alignment horizontal="center" vertical="center" wrapText="1"/>
    </xf>
    <xf numFmtId="0" fontId="10" fillId="10" borderId="10" xfId="0" applyFont="1" applyFill="1" applyBorder="1" applyAlignment="1" applyProtection="1">
      <alignment horizontal="center" vertical="center" wrapText="1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4" xfId="0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 applyProtection="1">
      <alignment horizontal="center" vertical="center"/>
    </xf>
    <xf numFmtId="0" fontId="10" fillId="16" borderId="2" xfId="0" applyFont="1" applyFill="1" applyBorder="1" applyAlignment="1" applyProtection="1">
      <alignment horizontal="center"/>
    </xf>
    <xf numFmtId="0" fontId="10" fillId="16" borderId="5" xfId="0" applyFont="1" applyFill="1" applyBorder="1" applyAlignment="1" applyProtection="1">
      <alignment horizontal="center"/>
    </xf>
    <xf numFmtId="0" fontId="10" fillId="16" borderId="3" xfId="0" applyFont="1" applyFill="1" applyBorder="1" applyAlignment="1" applyProtection="1">
      <alignment horizontal="center"/>
    </xf>
    <xf numFmtId="0" fontId="0" fillId="16" borderId="8" xfId="0" applyFill="1" applyBorder="1" applyAlignment="1" applyProtection="1">
      <alignment horizontal="center"/>
    </xf>
    <xf numFmtId="0" fontId="0" fillId="16" borderId="9" xfId="0" applyFill="1" applyBorder="1" applyAlignment="1" applyProtection="1">
      <alignment horizontal="center"/>
    </xf>
    <xf numFmtId="0" fontId="0" fillId="16" borderId="10" xfId="0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10" fillId="10" borderId="5" xfId="0" applyFont="1" applyFill="1" applyBorder="1" applyAlignment="1" applyProtection="1">
      <alignment horizontal="center"/>
    </xf>
    <xf numFmtId="0" fontId="10" fillId="10" borderId="3" xfId="0" applyFont="1" applyFill="1" applyBorder="1" applyAlignment="1" applyProtection="1">
      <alignment horizontal="center"/>
    </xf>
    <xf numFmtId="0" fontId="10" fillId="10" borderId="2" xfId="0" applyFont="1" applyFill="1" applyBorder="1" applyAlignment="1" applyProtection="1">
      <alignment horizontal="center"/>
    </xf>
    <xf numFmtId="0" fontId="0" fillId="10" borderId="8" xfId="0" applyFill="1" applyBorder="1" applyAlignment="1" applyProtection="1">
      <alignment horizontal="center"/>
    </xf>
    <xf numFmtId="0" fontId="0" fillId="10" borderId="9" xfId="0" applyFill="1" applyBorder="1" applyAlignment="1" applyProtection="1">
      <alignment horizontal="center"/>
    </xf>
    <xf numFmtId="0" fontId="0" fillId="10" borderId="10" xfId="0" applyFill="1" applyBorder="1" applyAlignment="1" applyProtection="1">
      <alignment horizontal="center"/>
    </xf>
    <xf numFmtId="0" fontId="10" fillId="10" borderId="1" xfId="0" applyFont="1" applyFill="1" applyBorder="1" applyAlignment="1" applyProtection="1">
      <alignment horizontal="center"/>
    </xf>
    <xf numFmtId="0" fontId="10" fillId="16" borderId="6" xfId="0" applyFont="1" applyFill="1" applyBorder="1" applyAlignment="1" applyProtection="1">
      <alignment horizontal="center" vertical="center" wrapText="1"/>
    </xf>
    <xf numFmtId="0" fontId="10" fillId="16" borderId="4" xfId="0" applyFont="1" applyFill="1" applyBorder="1" applyAlignment="1" applyProtection="1">
      <alignment horizontal="center" vertical="center" wrapText="1"/>
    </xf>
    <xf numFmtId="0" fontId="10" fillId="16" borderId="7" xfId="0" applyFont="1" applyFill="1" applyBorder="1" applyAlignment="1" applyProtection="1">
      <alignment horizontal="center" vertical="center" wrapText="1"/>
    </xf>
    <xf numFmtId="0" fontId="10" fillId="16" borderId="8" xfId="0" applyFont="1" applyFill="1" applyBorder="1" applyAlignment="1" applyProtection="1">
      <alignment horizontal="center" vertical="center" wrapText="1"/>
    </xf>
    <xf numFmtId="0" fontId="10" fillId="16" borderId="9" xfId="0" applyFont="1" applyFill="1" applyBorder="1" applyAlignment="1" applyProtection="1">
      <alignment horizontal="center" vertical="center" wrapText="1"/>
    </xf>
    <xf numFmtId="0" fontId="10" fillId="16" borderId="10" xfId="0" applyFont="1" applyFill="1" applyBorder="1" applyAlignment="1" applyProtection="1">
      <alignment horizontal="center" vertical="center" wrapText="1"/>
    </xf>
    <xf numFmtId="0" fontId="10" fillId="16" borderId="6" xfId="0" applyFont="1" applyFill="1" applyBorder="1" applyAlignment="1" applyProtection="1">
      <alignment horizontal="center" vertical="center"/>
    </xf>
    <xf numFmtId="0" fontId="10" fillId="16" borderId="4" xfId="0" applyFont="1" applyFill="1" applyBorder="1" applyAlignment="1" applyProtection="1">
      <alignment horizontal="center" vertical="center"/>
    </xf>
    <xf numFmtId="0" fontId="10" fillId="16" borderId="7" xfId="0" applyFont="1" applyFill="1" applyBorder="1" applyAlignment="1" applyProtection="1">
      <alignment horizontal="center" vertical="center"/>
    </xf>
    <xf numFmtId="0" fontId="10" fillId="16" borderId="8" xfId="0" applyFont="1" applyFill="1" applyBorder="1" applyAlignment="1" applyProtection="1">
      <alignment horizontal="center" vertical="center"/>
    </xf>
    <xf numFmtId="0" fontId="10" fillId="16" borderId="9" xfId="0" applyFont="1" applyFill="1" applyBorder="1" applyAlignment="1" applyProtection="1">
      <alignment horizontal="center" vertical="center"/>
    </xf>
    <xf numFmtId="0" fontId="10" fillId="16" borderId="10" xfId="0" applyFont="1" applyFill="1" applyBorder="1" applyAlignment="1" applyProtection="1">
      <alignment horizontal="center" vertical="center"/>
    </xf>
    <xf numFmtId="0" fontId="1" fillId="32" borderId="1" xfId="0" applyFont="1" applyFill="1" applyBorder="1" applyAlignment="1" applyProtection="1">
      <alignment horizontal="center"/>
    </xf>
    <xf numFmtId="0" fontId="0" fillId="16" borderId="2" xfId="0" applyFill="1" applyBorder="1" applyAlignment="1" applyProtection="1">
      <alignment horizontal="center"/>
    </xf>
    <xf numFmtId="0" fontId="0" fillId="16" borderId="5" xfId="0" applyFill="1" applyBorder="1" applyAlignment="1" applyProtection="1">
      <alignment horizontal="center"/>
    </xf>
    <xf numFmtId="0" fontId="0" fillId="16" borderId="3" xfId="0" applyFill="1" applyBorder="1" applyAlignment="1" applyProtection="1">
      <alignment horizontal="center"/>
    </xf>
    <xf numFmtId="0" fontId="9" fillId="16" borderId="2" xfId="0" applyFont="1" applyFill="1" applyBorder="1" applyAlignment="1" applyProtection="1">
      <alignment horizontal="center"/>
    </xf>
    <xf numFmtId="0" fontId="9" fillId="16" borderId="5" xfId="0" applyFont="1" applyFill="1" applyBorder="1" applyAlignment="1" applyProtection="1">
      <alignment horizontal="center"/>
    </xf>
    <xf numFmtId="0" fontId="9" fillId="16" borderId="3" xfId="0" applyFont="1" applyFill="1" applyBorder="1" applyAlignment="1" applyProtection="1">
      <alignment horizontal="center"/>
    </xf>
    <xf numFmtId="0" fontId="10" fillId="16" borderId="6" xfId="0" applyFont="1" applyFill="1" applyBorder="1" applyAlignment="1" applyProtection="1">
      <alignment horizontal="center"/>
    </xf>
    <xf numFmtId="0" fontId="10" fillId="16" borderId="4" xfId="0" applyFont="1" applyFill="1" applyBorder="1" applyAlignment="1" applyProtection="1">
      <alignment horizontal="center"/>
    </xf>
    <xf numFmtId="0" fontId="10" fillId="16" borderId="7" xfId="0" applyFont="1" applyFill="1" applyBorder="1" applyAlignment="1" applyProtection="1">
      <alignment horizontal="center"/>
    </xf>
    <xf numFmtId="0" fontId="10" fillId="16" borderId="8" xfId="0" applyFont="1" applyFill="1" applyBorder="1" applyAlignment="1" applyProtection="1">
      <alignment horizontal="center"/>
    </xf>
    <xf numFmtId="0" fontId="10" fillId="16" borderId="9" xfId="0" applyFont="1" applyFill="1" applyBorder="1" applyAlignment="1" applyProtection="1">
      <alignment horizontal="center"/>
    </xf>
    <xf numFmtId="0" fontId="10" fillId="16" borderId="10" xfId="0" applyFont="1" applyFill="1" applyBorder="1" applyAlignment="1" applyProtection="1">
      <alignment horizontal="center"/>
    </xf>
    <xf numFmtId="0" fontId="9" fillId="14" borderId="2" xfId="0" applyFont="1" applyFill="1" applyBorder="1" applyAlignment="1" applyProtection="1">
      <alignment horizontal="center"/>
    </xf>
    <xf numFmtId="0" fontId="9" fillId="14" borderId="5" xfId="0" applyFont="1" applyFill="1" applyBorder="1" applyAlignment="1" applyProtection="1">
      <alignment horizontal="center"/>
    </xf>
    <xf numFmtId="0" fontId="9" fillId="14" borderId="3" xfId="0" applyFont="1" applyFill="1" applyBorder="1" applyAlignment="1" applyProtection="1">
      <alignment horizontal="center"/>
    </xf>
    <xf numFmtId="0" fontId="10" fillId="14" borderId="6" xfId="0" applyFont="1" applyFill="1" applyBorder="1" applyAlignment="1" applyProtection="1">
      <alignment horizontal="center" vertical="center" wrapText="1"/>
    </xf>
    <xf numFmtId="0" fontId="10" fillId="14" borderId="4" xfId="0" applyFont="1" applyFill="1" applyBorder="1" applyAlignment="1" applyProtection="1">
      <alignment horizontal="center" vertical="center" wrapText="1"/>
    </xf>
    <xf numFmtId="0" fontId="10" fillId="14" borderId="7" xfId="0" applyFont="1" applyFill="1" applyBorder="1" applyAlignment="1" applyProtection="1">
      <alignment horizontal="center" vertical="center" wrapText="1"/>
    </xf>
    <xf numFmtId="0" fontId="10" fillId="14" borderId="8" xfId="0" applyFont="1" applyFill="1" applyBorder="1" applyAlignment="1" applyProtection="1">
      <alignment horizontal="center" vertical="center" wrapText="1"/>
    </xf>
    <xf numFmtId="0" fontId="10" fillId="14" borderId="9" xfId="0" applyFont="1" applyFill="1" applyBorder="1" applyAlignment="1" applyProtection="1">
      <alignment horizontal="center" vertical="center" wrapText="1"/>
    </xf>
    <xf numFmtId="0" fontId="10" fillId="14" borderId="10" xfId="0" applyFont="1" applyFill="1" applyBorder="1" applyAlignment="1" applyProtection="1">
      <alignment horizontal="center" vertical="center" wrapText="1"/>
    </xf>
    <xf numFmtId="0" fontId="10" fillId="14" borderId="6" xfId="0" applyFont="1" applyFill="1" applyBorder="1" applyAlignment="1" applyProtection="1">
      <alignment horizontal="center" vertical="center"/>
    </xf>
    <xf numFmtId="0" fontId="10" fillId="14" borderId="4" xfId="0" applyFont="1" applyFill="1" applyBorder="1" applyAlignment="1" applyProtection="1">
      <alignment horizontal="center" vertical="center"/>
    </xf>
    <xf numFmtId="0" fontId="10" fillId="14" borderId="7" xfId="0" applyFont="1" applyFill="1" applyBorder="1" applyAlignment="1" applyProtection="1">
      <alignment horizontal="center" vertical="center"/>
    </xf>
    <xf numFmtId="0" fontId="10" fillId="14" borderId="8" xfId="0" applyFont="1" applyFill="1" applyBorder="1" applyAlignment="1" applyProtection="1">
      <alignment horizontal="center" vertical="center"/>
    </xf>
    <xf numFmtId="0" fontId="10" fillId="14" borderId="9" xfId="0" applyFont="1" applyFill="1" applyBorder="1" applyAlignment="1" applyProtection="1">
      <alignment horizontal="center" vertical="center"/>
    </xf>
    <xf numFmtId="0" fontId="10" fillId="14" borderId="10" xfId="0" applyFont="1" applyFill="1" applyBorder="1" applyAlignment="1" applyProtection="1">
      <alignment horizontal="center" vertical="center"/>
    </xf>
    <xf numFmtId="0" fontId="0" fillId="14" borderId="2" xfId="0" applyFill="1" applyBorder="1" applyAlignment="1" applyProtection="1">
      <alignment horizontal="center"/>
    </xf>
    <xf numFmtId="0" fontId="0" fillId="14" borderId="5" xfId="0" applyFill="1" applyBorder="1" applyAlignment="1" applyProtection="1">
      <alignment horizontal="center"/>
    </xf>
    <xf numFmtId="0" fontId="0" fillId="14" borderId="3" xfId="0" applyFill="1" applyBorder="1" applyAlignment="1" applyProtection="1">
      <alignment horizontal="center"/>
    </xf>
    <xf numFmtId="0" fontId="10" fillId="14" borderId="1" xfId="0" applyFont="1" applyFill="1" applyBorder="1" applyAlignment="1" applyProtection="1">
      <alignment horizontal="center"/>
    </xf>
    <xf numFmtId="0" fontId="10" fillId="14" borderId="5" xfId="0" applyFont="1" applyFill="1" applyBorder="1" applyAlignment="1" applyProtection="1">
      <alignment horizontal="center"/>
    </xf>
    <xf numFmtId="0" fontId="10" fillId="14" borderId="3" xfId="0" applyFont="1" applyFill="1" applyBorder="1" applyAlignment="1" applyProtection="1">
      <alignment horizontal="center"/>
    </xf>
    <xf numFmtId="0" fontId="10" fillId="14" borderId="2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0" fillId="21" borderId="2" xfId="0" applyFont="1" applyFill="1" applyBorder="1" applyAlignment="1" applyProtection="1">
      <alignment horizontal="center"/>
    </xf>
    <xf numFmtId="0" fontId="10" fillId="21" borderId="3" xfId="0" applyFont="1" applyFill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/>
    </xf>
    <xf numFmtId="0" fontId="21" fillId="0" borderId="13" xfId="0" applyFont="1" applyBorder="1" applyAlignment="1" applyProtection="1">
      <alignment horizontal="center" vertical="top"/>
    </xf>
    <xf numFmtId="0" fontId="21" fillId="0" borderId="14" xfId="0" applyFont="1" applyBorder="1" applyAlignment="1" applyProtection="1">
      <alignment horizontal="center" vertical="top"/>
    </xf>
    <xf numFmtId="0" fontId="21" fillId="0" borderId="15" xfId="0" applyFont="1" applyBorder="1" applyAlignment="1" applyProtection="1">
      <alignment horizontal="center" vertical="top"/>
    </xf>
    <xf numFmtId="0" fontId="21" fillId="0" borderId="6" xfId="0" applyFont="1" applyBorder="1" applyAlignment="1" applyProtection="1">
      <alignment horizontal="center" vertical="top" wrapText="1"/>
    </xf>
    <xf numFmtId="0" fontId="21" fillId="0" borderId="7" xfId="0" applyFont="1" applyBorder="1" applyAlignment="1" applyProtection="1">
      <alignment horizontal="center" vertical="top" wrapText="1"/>
    </xf>
    <xf numFmtId="0" fontId="21" fillId="0" borderId="11" xfId="0" applyFont="1" applyBorder="1" applyAlignment="1" applyProtection="1">
      <alignment horizontal="center" vertical="top" wrapText="1"/>
    </xf>
    <xf numFmtId="0" fontId="21" fillId="0" borderId="12" xfId="0" applyFont="1" applyBorder="1" applyAlignment="1" applyProtection="1">
      <alignment horizontal="center" vertical="top" wrapText="1"/>
    </xf>
    <xf numFmtId="0" fontId="21" fillId="0" borderId="8" xfId="0" applyFont="1" applyBorder="1" applyAlignment="1" applyProtection="1">
      <alignment horizontal="center" vertical="top" wrapText="1"/>
    </xf>
    <xf numFmtId="0" fontId="21" fillId="0" borderId="10" xfId="0" applyFont="1" applyBorder="1" applyAlignment="1" applyProtection="1">
      <alignment horizontal="center" vertical="top" wrapText="1"/>
    </xf>
    <xf numFmtId="0" fontId="9" fillId="10" borderId="13" xfId="0" applyFont="1" applyFill="1" applyBorder="1" applyAlignment="1" applyProtection="1">
      <alignment horizontal="center" vertical="top" wrapText="1"/>
    </xf>
    <xf numFmtId="0" fontId="9" fillId="10" borderId="14" xfId="0" applyFont="1" applyFill="1" applyBorder="1" applyAlignment="1" applyProtection="1">
      <alignment horizontal="center" vertical="top" wrapText="1"/>
    </xf>
    <xf numFmtId="0" fontId="9" fillId="10" borderId="15" xfId="0" applyFont="1" applyFill="1" applyBorder="1" applyAlignment="1" applyProtection="1">
      <alignment horizontal="center" vertical="top" wrapText="1"/>
    </xf>
    <xf numFmtId="0" fontId="10" fillId="2" borderId="13" xfId="0" applyFont="1" applyFill="1" applyBorder="1" applyAlignment="1" applyProtection="1">
      <alignment horizontal="center" vertical="top" wrapText="1"/>
    </xf>
    <xf numFmtId="0" fontId="10" fillId="2" borderId="15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1" borderId="1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 wrapText="1"/>
    </xf>
    <xf numFmtId="0" fontId="17" fillId="22" borderId="1" xfId="0" applyFont="1" applyFill="1" applyBorder="1" applyAlignment="1" applyProtection="1">
      <alignment horizontal="center" vertical="center" textRotation="90" wrapText="1"/>
    </xf>
    <xf numFmtId="0" fontId="11" fillId="0" borderId="6" xfId="0" applyFont="1" applyFill="1" applyBorder="1" applyAlignment="1" applyProtection="1">
      <alignment horizontal="center" vertical="center" textRotation="90" wrapText="1"/>
    </xf>
    <xf numFmtId="0" fontId="11" fillId="0" borderId="11" xfId="0" applyFont="1" applyFill="1" applyBorder="1" applyAlignment="1" applyProtection="1">
      <alignment horizontal="center" vertical="center" textRotation="90" wrapText="1"/>
    </xf>
    <xf numFmtId="0" fontId="11" fillId="0" borderId="8" xfId="0" applyFont="1" applyFill="1" applyBorder="1" applyAlignment="1" applyProtection="1">
      <alignment horizontal="center" vertical="center" textRotation="90" wrapText="1"/>
    </xf>
    <xf numFmtId="0" fontId="3" fillId="22" borderId="2" xfId="0" applyFont="1" applyFill="1" applyBorder="1" applyAlignment="1" applyProtection="1">
      <alignment vertical="top"/>
    </xf>
    <xf numFmtId="0" fontId="3" fillId="22" borderId="3" xfId="0" applyFont="1" applyFill="1" applyBorder="1" applyAlignment="1" applyProtection="1">
      <alignment vertical="top"/>
    </xf>
    <xf numFmtId="0" fontId="2" fillId="19" borderId="2" xfId="0" applyFont="1" applyFill="1" applyBorder="1" applyAlignment="1" applyProtection="1"/>
    <xf numFmtId="0" fontId="2" fillId="19" borderId="3" xfId="0" applyFont="1" applyFill="1" applyBorder="1" applyAlignment="1" applyProtection="1"/>
    <xf numFmtId="0" fontId="3" fillId="22" borderId="2" xfId="0" applyFont="1" applyFill="1" applyBorder="1" applyAlignment="1" applyProtection="1"/>
    <xf numFmtId="0" fontId="3" fillId="22" borderId="3" xfId="0" applyFont="1" applyFill="1" applyBorder="1" applyAlignment="1" applyProtection="1"/>
    <xf numFmtId="0" fontId="3" fillId="22" borderId="2" xfId="0" applyFont="1" applyFill="1" applyBorder="1" applyAlignment="1" applyProtection="1">
      <alignment wrapText="1"/>
    </xf>
    <xf numFmtId="0" fontId="3" fillId="22" borderId="3" xfId="0" applyFont="1" applyFill="1" applyBorder="1" applyAlignment="1" applyProtection="1">
      <alignment wrapText="1"/>
    </xf>
    <xf numFmtId="0" fontId="17" fillId="24" borderId="1" xfId="0" applyFont="1" applyFill="1" applyBorder="1" applyAlignment="1" applyProtection="1">
      <alignment horizontal="center" vertical="center" textRotation="90" wrapText="1"/>
    </xf>
    <xf numFmtId="0" fontId="3" fillId="24" borderId="2" xfId="0" applyFont="1" applyFill="1" applyBorder="1" applyAlignment="1" applyProtection="1">
      <alignment vertical="top"/>
    </xf>
    <xf numFmtId="0" fontId="3" fillId="24" borderId="3" xfId="0" applyFont="1" applyFill="1" applyBorder="1" applyAlignment="1" applyProtection="1">
      <alignment vertical="top"/>
    </xf>
    <xf numFmtId="0" fontId="17" fillId="31" borderId="1" xfId="0" applyFont="1" applyFill="1" applyBorder="1" applyAlignment="1" applyProtection="1">
      <alignment horizontal="center" vertical="center" textRotation="90" wrapText="1"/>
    </xf>
    <xf numFmtId="0" fontId="3" fillId="31" borderId="2" xfId="0" applyFont="1" applyFill="1" applyBorder="1" applyAlignment="1" applyProtection="1">
      <alignment vertical="top"/>
    </xf>
    <xf numFmtId="0" fontId="3" fillId="31" borderId="3" xfId="0" applyFont="1" applyFill="1" applyBorder="1" applyAlignment="1" applyProtection="1">
      <alignment vertical="top"/>
    </xf>
    <xf numFmtId="0" fontId="3" fillId="31" borderId="2" xfId="0" applyFont="1" applyFill="1" applyBorder="1" applyAlignment="1" applyProtection="1"/>
    <xf numFmtId="0" fontId="3" fillId="31" borderId="3" xfId="0" applyFont="1" applyFill="1" applyBorder="1" applyAlignment="1" applyProtection="1"/>
    <xf numFmtId="0" fontId="3" fillId="31" borderId="2" xfId="0" applyFont="1" applyFill="1" applyBorder="1" applyAlignment="1" applyProtection="1">
      <alignment wrapText="1"/>
    </xf>
    <xf numFmtId="0" fontId="3" fillId="31" borderId="3" xfId="0" applyFont="1" applyFill="1" applyBorder="1" applyAlignment="1" applyProtection="1">
      <alignment wrapText="1"/>
    </xf>
    <xf numFmtId="0" fontId="3" fillId="24" borderId="2" xfId="0" applyFont="1" applyFill="1" applyBorder="1" applyAlignment="1" applyProtection="1"/>
    <xf numFmtId="0" fontId="3" fillId="24" borderId="3" xfId="0" applyFont="1" applyFill="1" applyBorder="1" applyAlignment="1" applyProtection="1"/>
    <xf numFmtId="0" fontId="3" fillId="24" borderId="2" xfId="0" applyFont="1" applyFill="1" applyBorder="1" applyAlignment="1" applyProtection="1">
      <alignment wrapText="1"/>
    </xf>
    <xf numFmtId="0" fontId="3" fillId="24" borderId="3" xfId="0" applyFont="1" applyFill="1" applyBorder="1" applyAlignment="1" applyProtection="1">
      <alignment wrapText="1"/>
    </xf>
    <xf numFmtId="0" fontId="17" fillId="13" borderId="1" xfId="0" applyFont="1" applyFill="1" applyBorder="1" applyAlignment="1" applyProtection="1">
      <alignment horizontal="center" vertical="center" textRotation="90" wrapText="1"/>
    </xf>
    <xf numFmtId="0" fontId="3" fillId="13" borderId="2" xfId="0" applyFont="1" applyFill="1" applyBorder="1" applyAlignment="1" applyProtection="1">
      <alignment vertical="top"/>
    </xf>
    <xf numFmtId="0" fontId="3" fillId="13" borderId="3" xfId="0" applyFont="1" applyFill="1" applyBorder="1" applyAlignment="1" applyProtection="1">
      <alignment vertical="top"/>
    </xf>
    <xf numFmtId="0" fontId="3" fillId="13" borderId="2" xfId="0" applyFont="1" applyFill="1" applyBorder="1" applyAlignment="1" applyProtection="1"/>
    <xf numFmtId="0" fontId="3" fillId="13" borderId="3" xfId="0" applyFont="1" applyFill="1" applyBorder="1" applyAlignment="1" applyProtection="1"/>
    <xf numFmtId="0" fontId="3" fillId="13" borderId="2" xfId="0" applyFont="1" applyFill="1" applyBorder="1" applyAlignment="1" applyProtection="1">
      <alignment wrapText="1"/>
    </xf>
    <xf numFmtId="0" fontId="3" fillId="13" borderId="3" xfId="0" applyFont="1" applyFill="1" applyBorder="1" applyAlignment="1" applyProtection="1">
      <alignment wrapText="1"/>
    </xf>
    <xf numFmtId="0" fontId="3" fillId="18" borderId="2" xfId="0" applyFont="1" applyFill="1" applyBorder="1" applyAlignment="1" applyProtection="1"/>
    <xf numFmtId="0" fontId="3" fillId="18" borderId="3" xfId="0" applyFont="1" applyFill="1" applyBorder="1" applyAlignment="1" applyProtection="1"/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7" borderId="1" xfId="0" applyFont="1" applyFill="1" applyBorder="1" applyAlignment="1" applyProtection="1">
      <alignment horizontal="left"/>
    </xf>
    <xf numFmtId="0" fontId="11" fillId="18" borderId="1" xfId="0" applyFont="1" applyFill="1" applyBorder="1" applyAlignment="1" applyProtection="1">
      <alignment horizontal="center" vertical="center" textRotation="90" wrapText="1"/>
    </xf>
    <xf numFmtId="0" fontId="0" fillId="0" borderId="4" xfId="0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textRotation="90"/>
    </xf>
    <xf numFmtId="0" fontId="3" fillId="3" borderId="2" xfId="0" applyFont="1" applyFill="1" applyBorder="1" applyAlignment="1" applyProtection="1">
      <alignment wrapText="1"/>
    </xf>
    <xf numFmtId="0" fontId="3" fillId="3" borderId="3" xfId="0" applyFont="1" applyFill="1" applyBorder="1" applyAlignment="1" applyProtection="1">
      <alignment wrapText="1"/>
    </xf>
    <xf numFmtId="0" fontId="17" fillId="0" borderId="2" xfId="0" applyFont="1" applyBorder="1" applyAlignment="1" applyProtection="1">
      <alignment horizontal="center" vertical="top"/>
    </xf>
    <xf numFmtId="0" fontId="17" fillId="0" borderId="5" xfId="0" applyFont="1" applyBorder="1" applyAlignment="1" applyProtection="1">
      <alignment horizontal="center" vertical="top"/>
    </xf>
    <xf numFmtId="0" fontId="17" fillId="0" borderId="3" xfId="0" applyFont="1" applyBorder="1" applyAlignment="1" applyProtection="1">
      <alignment horizontal="center" vertical="top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left"/>
    </xf>
    <xf numFmtId="0" fontId="3" fillId="18" borderId="2" xfId="0" applyFont="1" applyFill="1" applyBorder="1" applyAlignment="1" applyProtection="1">
      <alignment wrapText="1"/>
    </xf>
    <xf numFmtId="0" fontId="3" fillId="18" borderId="3" xfId="0" applyFont="1" applyFill="1" applyBorder="1" applyAlignment="1" applyProtection="1">
      <alignment wrapText="1"/>
    </xf>
    <xf numFmtId="0" fontId="11" fillId="3" borderId="1" xfId="0" applyFont="1" applyFill="1" applyBorder="1" applyAlignment="1" applyProtection="1">
      <alignment horizontal="center" vertical="center" textRotation="90" wrapText="1"/>
    </xf>
    <xf numFmtId="0" fontId="3" fillId="3" borderId="2" xfId="0" applyFont="1" applyFill="1" applyBorder="1" applyAlignment="1" applyProtection="1">
      <alignment vertical="top"/>
    </xf>
    <xf numFmtId="0" fontId="3" fillId="3" borderId="3" xfId="0" applyFont="1" applyFill="1" applyBorder="1" applyAlignment="1" applyProtection="1">
      <alignment vertical="top"/>
    </xf>
    <xf numFmtId="0" fontId="3" fillId="3" borderId="2" xfId="0" applyFont="1" applyFill="1" applyBorder="1" applyAlignment="1" applyProtection="1"/>
    <xf numFmtId="0" fontId="3" fillId="3" borderId="3" xfId="0" applyFont="1" applyFill="1" applyBorder="1" applyAlignment="1" applyProtection="1"/>
    <xf numFmtId="0" fontId="15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0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top"/>
    </xf>
    <xf numFmtId="0" fontId="17" fillId="0" borderId="13" xfId="0" applyFont="1" applyBorder="1" applyAlignment="1" applyProtection="1">
      <alignment horizontal="center" vertical="top"/>
    </xf>
    <xf numFmtId="0" fontId="17" fillId="0" borderId="15" xfId="0" applyFont="1" applyBorder="1" applyAlignment="1" applyProtection="1">
      <alignment horizontal="center" vertical="top"/>
    </xf>
    <xf numFmtId="0" fontId="9" fillId="0" borderId="2" xfId="0" applyFont="1" applyFill="1" applyBorder="1" applyAlignment="1" applyProtection="1">
      <alignment horizontal="center" vertical="top" wrapText="1"/>
    </xf>
    <xf numFmtId="0" fontId="9" fillId="0" borderId="5" xfId="0" applyFont="1" applyFill="1" applyBorder="1" applyAlignment="1" applyProtection="1">
      <alignment horizontal="center" vertical="top" wrapText="1"/>
    </xf>
    <xf numFmtId="0" fontId="9" fillId="0" borderId="3" xfId="0" applyFont="1" applyFill="1" applyBorder="1" applyAlignment="1" applyProtection="1">
      <alignment horizontal="center" vertical="top" wrapText="1"/>
    </xf>
    <xf numFmtId="0" fontId="9" fillId="26" borderId="2" xfId="0" applyFont="1" applyFill="1" applyBorder="1" applyAlignment="1" applyProtection="1">
      <alignment horizontal="center" vertical="top" wrapText="1"/>
    </xf>
    <xf numFmtId="0" fontId="9" fillId="26" borderId="5" xfId="0" applyFont="1" applyFill="1" applyBorder="1" applyAlignment="1" applyProtection="1">
      <alignment horizontal="center" vertical="top" wrapText="1"/>
    </xf>
    <xf numFmtId="0" fontId="9" fillId="26" borderId="3" xfId="0" applyFont="1" applyFill="1" applyBorder="1" applyAlignment="1" applyProtection="1">
      <alignment horizontal="center" vertical="top" wrapText="1"/>
    </xf>
    <xf numFmtId="0" fontId="9" fillId="26" borderId="2" xfId="0" applyFont="1" applyFill="1" applyBorder="1" applyAlignment="1" applyProtection="1">
      <alignment horizontal="center" vertical="center"/>
    </xf>
    <xf numFmtId="0" fontId="9" fillId="26" borderId="5" xfId="0" applyFont="1" applyFill="1" applyBorder="1" applyAlignment="1" applyProtection="1">
      <alignment horizontal="center" vertical="center"/>
    </xf>
    <xf numFmtId="0" fontId="9" fillId="26" borderId="3" xfId="0" applyFont="1" applyFill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top" wrapText="1"/>
    </xf>
    <xf numFmtId="0" fontId="17" fillId="0" borderId="7" xfId="0" applyFont="1" applyBorder="1" applyAlignment="1" applyProtection="1">
      <alignment horizontal="center" vertical="top" wrapText="1"/>
    </xf>
    <xf numFmtId="0" fontId="17" fillId="0" borderId="8" xfId="0" applyFont="1" applyBorder="1" applyAlignment="1" applyProtection="1">
      <alignment horizontal="center" vertical="top" wrapText="1"/>
    </xf>
    <xf numFmtId="0" fontId="17" fillId="0" borderId="10" xfId="0" applyFont="1" applyBorder="1" applyAlignment="1" applyProtection="1">
      <alignment horizontal="center" vertical="top" wrapText="1"/>
    </xf>
    <xf numFmtId="0" fontId="9" fillId="26" borderId="2" xfId="0" applyFont="1" applyFill="1" applyBorder="1" applyAlignment="1" applyProtection="1">
      <alignment horizontal="center" vertical="center" wrapText="1"/>
    </xf>
    <xf numFmtId="0" fontId="9" fillId="26" borderId="5" xfId="0" applyFont="1" applyFill="1" applyBorder="1" applyAlignment="1" applyProtection="1">
      <alignment horizontal="center" vertical="center" wrapText="1"/>
    </xf>
    <xf numFmtId="0" fontId="9" fillId="26" borderId="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31" borderId="1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22" borderId="2" xfId="0" applyFont="1" applyFill="1" applyBorder="1" applyAlignment="1" applyProtection="1">
      <alignment horizontal="center"/>
    </xf>
    <xf numFmtId="0" fontId="9" fillId="22" borderId="5" xfId="0" applyFont="1" applyFill="1" applyBorder="1" applyAlignment="1" applyProtection="1">
      <alignment horizontal="center"/>
    </xf>
    <xf numFmtId="0" fontId="9" fillId="22" borderId="3" xfId="0" applyFont="1" applyFill="1" applyBorder="1" applyAlignment="1" applyProtection="1">
      <alignment horizontal="center"/>
    </xf>
    <xf numFmtId="0" fontId="0" fillId="19" borderId="0" xfId="0" applyFill="1" applyAlignment="1"/>
    <xf numFmtId="0" fontId="9" fillId="21" borderId="2" xfId="0" applyFont="1" applyFill="1" applyBorder="1" applyAlignment="1" applyProtection="1">
      <alignment horizontal="center"/>
    </xf>
    <xf numFmtId="0" fontId="9" fillId="21" borderId="5" xfId="0" applyFont="1" applyFill="1" applyBorder="1" applyAlignment="1" applyProtection="1">
      <alignment horizontal="center"/>
    </xf>
    <xf numFmtId="0" fontId="9" fillId="21" borderId="3" xfId="0" applyFont="1" applyFill="1" applyBorder="1" applyAlignment="1" applyProtection="1">
      <alignment horizontal="center"/>
    </xf>
    <xf numFmtId="0" fontId="9" fillId="21" borderId="1" xfId="0" applyFont="1" applyFill="1" applyBorder="1" applyAlignment="1" applyProtection="1">
      <alignment horizontal="center" vertical="center" wrapText="1"/>
    </xf>
    <xf numFmtId="0" fontId="9" fillId="31" borderId="1" xfId="0" applyFont="1" applyFill="1" applyBorder="1" applyAlignment="1" applyProtection="1">
      <alignment horizontal="center" vertical="center" wrapText="1"/>
    </xf>
    <xf numFmtId="0" fontId="9" fillId="31" borderId="2" xfId="0" applyFont="1" applyFill="1" applyBorder="1" applyAlignment="1" applyProtection="1">
      <alignment horizontal="center" vertical="center"/>
    </xf>
    <xf numFmtId="0" fontId="9" fillId="31" borderId="5" xfId="0" applyFont="1" applyFill="1" applyBorder="1" applyAlignment="1" applyProtection="1">
      <alignment horizontal="center" vertical="center"/>
    </xf>
    <xf numFmtId="0" fontId="9" fillId="31" borderId="3" xfId="0" applyFont="1" applyFill="1" applyBorder="1" applyAlignment="1" applyProtection="1">
      <alignment horizontal="center" vertical="center"/>
    </xf>
    <xf numFmtId="0" fontId="12" fillId="6" borderId="2" xfId="0" applyFont="1" applyFill="1" applyBorder="1" applyAlignment="1" applyProtection="1">
      <alignment horizontal="center" vertical="center"/>
    </xf>
    <xf numFmtId="0" fontId="12" fillId="6" borderId="5" xfId="0" applyFont="1" applyFill="1" applyBorder="1" applyAlignment="1" applyProtection="1">
      <alignment horizontal="center" vertical="center"/>
    </xf>
    <xf numFmtId="0" fontId="12" fillId="6" borderId="3" xfId="0" applyFont="1" applyFill="1" applyBorder="1" applyAlignment="1" applyProtection="1">
      <alignment horizontal="center" vertical="center"/>
    </xf>
    <xf numFmtId="0" fontId="3" fillId="10" borderId="1" xfId="0" applyFont="1" applyFill="1" applyBorder="1" applyAlignment="1" applyProtection="1">
      <alignment horizontal="center" vertical="center"/>
    </xf>
    <xf numFmtId="0" fontId="15" fillId="14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/>
    <xf numFmtId="0" fontId="3" fillId="6" borderId="1" xfId="0" applyFont="1" applyFill="1" applyBorder="1" applyAlignment="1" applyProtection="1">
      <alignment horizontal="left" vertical="top" wrapText="1"/>
    </xf>
    <xf numFmtId="0" fontId="15" fillId="16" borderId="1" xfId="0" applyFont="1" applyFill="1" applyBorder="1" applyAlignment="1" applyProtection="1">
      <alignment horizontal="center" vertical="top" wrapText="1"/>
    </xf>
    <xf numFmtId="0" fontId="2" fillId="23" borderId="1" xfId="0" applyFont="1" applyFill="1" applyBorder="1" applyAlignment="1" applyProtection="1"/>
    <xf numFmtId="0" fontId="3" fillId="6" borderId="1" xfId="0" applyFont="1" applyFill="1" applyBorder="1" applyAlignment="1" applyProtection="1"/>
    <xf numFmtId="0" fontId="3" fillId="6" borderId="1" xfId="0" applyFont="1" applyFill="1" applyBorder="1" applyAlignment="1" applyProtection="1">
      <alignment horizontal="center"/>
    </xf>
    <xf numFmtId="0" fontId="3" fillId="23" borderId="1" xfId="0" applyFont="1" applyFill="1" applyBorder="1" applyAlignment="1" applyProtection="1">
      <alignment horizontal="center" vertical="center"/>
    </xf>
    <xf numFmtId="0" fontId="3" fillId="23" borderId="1" xfId="0" applyFont="1" applyFill="1" applyBorder="1" applyAlignment="1" applyProtection="1"/>
    <xf numFmtId="0" fontId="1" fillId="14" borderId="1" xfId="0" applyFont="1" applyFill="1" applyBorder="1" applyAlignment="1" applyProtection="1">
      <alignment horizontal="center" vertical="top" wrapText="1"/>
    </xf>
    <xf numFmtId="0" fontId="3" fillId="6" borderId="1" xfId="0" applyFont="1" applyFill="1" applyBorder="1" applyAlignment="1" applyProtection="1">
      <alignment wrapText="1"/>
    </xf>
    <xf numFmtId="0" fontId="0" fillId="32" borderId="2" xfId="0" applyFill="1" applyBorder="1" applyAlignment="1" applyProtection="1">
      <alignment horizontal="center" wrapText="1"/>
    </xf>
    <xf numFmtId="0" fontId="0" fillId="32" borderId="3" xfId="0" applyFill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</xf>
    <xf numFmtId="0" fontId="15" fillId="0" borderId="13" xfId="0" applyFont="1" applyFill="1" applyBorder="1" applyAlignment="1" applyProtection="1">
      <alignment horizontal="center" vertical="top" wrapText="1"/>
    </xf>
    <xf numFmtId="0" fontId="15" fillId="0" borderId="14" xfId="0" applyFont="1" applyFill="1" applyBorder="1" applyAlignment="1" applyProtection="1">
      <alignment horizontal="center" vertical="top" wrapText="1"/>
    </xf>
    <xf numFmtId="0" fontId="15" fillId="0" borderId="15" xfId="0" applyFont="1" applyFill="1" applyBorder="1" applyAlignment="1" applyProtection="1">
      <alignment horizontal="center" vertical="top" wrapText="1"/>
    </xf>
    <xf numFmtId="0" fontId="15" fillId="0" borderId="13" xfId="0" applyFont="1" applyFill="1" applyBorder="1" applyAlignment="1" applyProtection="1">
      <alignment horizontal="center" vertical="top"/>
    </xf>
    <xf numFmtId="0" fontId="15" fillId="0" borderId="15" xfId="0" applyFont="1" applyFill="1" applyBorder="1" applyAlignment="1" applyProtection="1">
      <alignment horizontal="center" vertical="top"/>
    </xf>
    <xf numFmtId="0" fontId="15" fillId="0" borderId="13" xfId="0" applyFont="1" applyBorder="1" applyAlignment="1" applyProtection="1">
      <alignment horizontal="center" vertical="top" wrapText="1"/>
    </xf>
    <xf numFmtId="0" fontId="15" fillId="0" borderId="14" xfId="0" applyFont="1" applyBorder="1" applyAlignment="1" applyProtection="1">
      <alignment horizontal="center" vertical="top" wrapText="1"/>
    </xf>
    <xf numFmtId="0" fontId="15" fillId="0" borderId="15" xfId="0" applyFont="1" applyBorder="1" applyAlignment="1" applyProtection="1">
      <alignment horizontal="center" vertical="top" wrapText="1"/>
    </xf>
    <xf numFmtId="0" fontId="15" fillId="0" borderId="2" xfId="0" applyFont="1" applyFill="1" applyBorder="1" applyAlignment="1" applyProtection="1">
      <alignment horizontal="center" vertical="top" wrapText="1"/>
    </xf>
    <xf numFmtId="0" fontId="15" fillId="0" borderId="5" xfId="0" applyFont="1" applyFill="1" applyBorder="1" applyAlignment="1" applyProtection="1">
      <alignment horizontal="center" vertical="top" wrapText="1"/>
    </xf>
    <xf numFmtId="0" fontId="15" fillId="0" borderId="3" xfId="0" applyFont="1" applyFill="1" applyBorder="1" applyAlignment="1" applyProtection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 applyProtection="1">
      <alignment horizontal="center" vertical="top" wrapText="1"/>
    </xf>
    <xf numFmtId="0" fontId="20" fillId="0" borderId="9" xfId="0" applyFont="1" applyBorder="1" applyAlignment="1" applyProtection="1">
      <alignment horizontal="left" vertical="top" wrapText="1"/>
    </xf>
    <xf numFmtId="0" fontId="1" fillId="32" borderId="4" xfId="0" applyFont="1" applyFill="1" applyBorder="1" applyAlignment="1" applyProtection="1">
      <alignment horizontal="center"/>
    </xf>
    <xf numFmtId="0" fontId="1" fillId="32" borderId="7" xfId="0" applyFont="1" applyFill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 vertical="top" wrapText="1"/>
    </xf>
    <xf numFmtId="0" fontId="11" fillId="0" borderId="15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/>
    </xf>
    <xf numFmtId="0" fontId="9" fillId="20" borderId="2" xfId="0" applyFont="1" applyFill="1" applyBorder="1" applyAlignment="1" applyProtection="1">
      <alignment horizontal="center" vertical="top" wrapText="1"/>
    </xf>
    <xf numFmtId="0" fontId="9" fillId="20" borderId="5" xfId="0" applyFont="1" applyFill="1" applyBorder="1" applyAlignment="1" applyProtection="1">
      <alignment horizontal="center" vertical="top" wrapText="1"/>
    </xf>
    <xf numFmtId="0" fontId="9" fillId="20" borderId="3" xfId="0" applyFont="1" applyFill="1" applyBorder="1" applyAlignment="1" applyProtection="1">
      <alignment horizontal="center" vertical="top" wrapText="1"/>
    </xf>
    <xf numFmtId="0" fontId="9" fillId="22" borderId="2" xfId="0" applyFont="1" applyFill="1" applyBorder="1" applyAlignment="1" applyProtection="1">
      <alignment horizontal="center" vertical="top" wrapText="1"/>
    </xf>
    <xf numFmtId="0" fontId="9" fillId="22" borderId="5" xfId="0" applyFont="1" applyFill="1" applyBorder="1" applyAlignment="1" applyProtection="1">
      <alignment horizontal="center" vertical="top" wrapText="1"/>
    </xf>
    <xf numFmtId="0" fontId="9" fillId="22" borderId="3" xfId="0" applyFont="1" applyFill="1" applyBorder="1" applyAlignment="1" applyProtection="1">
      <alignment horizontal="center" vertical="top" wrapText="1"/>
    </xf>
    <xf numFmtId="0" fontId="9" fillId="16" borderId="2" xfId="0" applyFont="1" applyFill="1" applyBorder="1" applyAlignment="1" applyProtection="1">
      <alignment horizontal="center" vertical="top"/>
    </xf>
    <xf numFmtId="0" fontId="9" fillId="16" borderId="5" xfId="0" applyFont="1" applyFill="1" applyBorder="1" applyAlignment="1" applyProtection="1">
      <alignment horizontal="center" vertical="top"/>
    </xf>
    <xf numFmtId="0" fontId="9" fillId="16" borderId="3" xfId="0" applyFont="1" applyFill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center" vertical="top" wrapText="1"/>
    </xf>
    <xf numFmtId="0" fontId="11" fillId="3" borderId="5" xfId="0" applyFont="1" applyFill="1" applyBorder="1" applyAlignment="1" applyProtection="1">
      <alignment horizontal="center" vertical="top" wrapText="1"/>
    </xf>
    <xf numFmtId="0" fontId="11" fillId="3" borderId="3" xfId="0" applyFont="1" applyFill="1" applyBorder="1" applyAlignment="1" applyProtection="1">
      <alignment horizontal="center" vertical="top" wrapText="1"/>
    </xf>
    <xf numFmtId="0" fontId="15" fillId="3" borderId="2" xfId="0" applyFont="1" applyFill="1" applyBorder="1" applyAlignment="1" applyProtection="1">
      <alignment horizontal="center" vertical="top" wrapText="1"/>
    </xf>
    <xf numFmtId="0" fontId="15" fillId="3" borderId="5" xfId="0" applyFont="1" applyFill="1" applyBorder="1" applyAlignment="1" applyProtection="1">
      <alignment horizontal="center" vertical="top" wrapText="1"/>
    </xf>
    <xf numFmtId="0" fontId="15" fillId="3" borderId="3" xfId="0" applyFont="1" applyFill="1" applyBorder="1" applyAlignment="1" applyProtection="1">
      <alignment horizontal="center" vertical="top" wrapText="1"/>
    </xf>
    <xf numFmtId="0" fontId="11" fillId="3" borderId="2" xfId="0" applyFont="1" applyFill="1" applyBorder="1" applyAlignment="1" applyProtection="1">
      <alignment horizontal="center" vertical="top"/>
    </xf>
    <xf numFmtId="0" fontId="11" fillId="3" borderId="5" xfId="0" applyFont="1" applyFill="1" applyBorder="1" applyAlignment="1" applyProtection="1">
      <alignment horizontal="center" vertical="top"/>
    </xf>
    <xf numFmtId="0" fontId="11" fillId="3" borderId="3" xfId="0" applyFont="1" applyFill="1" applyBorder="1" applyAlignment="1" applyProtection="1">
      <alignment horizontal="center" vertical="top"/>
    </xf>
    <xf numFmtId="0" fontId="0" fillId="18" borderId="13" xfId="0" applyFill="1" applyBorder="1" applyAlignment="1" applyProtection="1">
      <alignment horizontal="center"/>
    </xf>
    <xf numFmtId="0" fontId="0" fillId="18" borderId="15" xfId="0" applyFill="1" applyBorder="1" applyAlignment="1" applyProtection="1">
      <alignment horizontal="center"/>
    </xf>
    <xf numFmtId="0" fontId="9" fillId="18" borderId="1" xfId="0" applyFont="1" applyFill="1" applyBorder="1" applyAlignment="1" applyProtection="1">
      <alignment horizontal="center"/>
    </xf>
    <xf numFmtId="0" fontId="0" fillId="18" borderId="1" xfId="0" applyFill="1" applyBorder="1" applyAlignment="1" applyProtection="1">
      <alignment horizontal="center"/>
    </xf>
    <xf numFmtId="0" fontId="18" fillId="3" borderId="2" xfId="0" applyFont="1" applyFill="1" applyBorder="1" applyAlignment="1" applyProtection="1">
      <alignment horizontal="center" vertical="top" wrapText="1"/>
    </xf>
    <xf numFmtId="0" fontId="18" fillId="3" borderId="5" xfId="0" applyFont="1" applyFill="1" applyBorder="1" applyAlignment="1" applyProtection="1">
      <alignment horizontal="center" vertical="top" wrapText="1"/>
    </xf>
    <xf numFmtId="0" fontId="18" fillId="3" borderId="3" xfId="0" applyFont="1" applyFill="1" applyBorder="1" applyAlignment="1" applyProtection="1">
      <alignment horizontal="center" vertical="top" wrapText="1"/>
    </xf>
    <xf numFmtId="0" fontId="24" fillId="2" borderId="6" xfId="0" applyFont="1" applyFill="1" applyBorder="1" applyAlignment="1" applyProtection="1">
      <alignment horizontal="center" vertical="top" wrapText="1"/>
    </xf>
    <xf numFmtId="0" fontId="24" fillId="2" borderId="4" xfId="0" applyFont="1" applyFill="1" applyBorder="1" applyAlignment="1" applyProtection="1">
      <alignment horizontal="center" vertical="top" wrapText="1"/>
    </xf>
    <xf numFmtId="0" fontId="24" fillId="2" borderId="7" xfId="0" applyFont="1" applyFill="1" applyBorder="1" applyAlignment="1" applyProtection="1">
      <alignment horizontal="center" vertical="top" wrapText="1"/>
    </xf>
    <xf numFmtId="0" fontId="24" fillId="2" borderId="8" xfId="0" applyFont="1" applyFill="1" applyBorder="1" applyAlignment="1" applyProtection="1">
      <alignment horizontal="center" vertical="top" wrapText="1"/>
    </xf>
    <xf numFmtId="0" fontId="24" fillId="2" borderId="9" xfId="0" applyFont="1" applyFill="1" applyBorder="1" applyAlignment="1" applyProtection="1">
      <alignment horizontal="center" vertical="top" wrapText="1"/>
    </xf>
    <xf numFmtId="0" fontId="24" fillId="2" borderId="10" xfId="0" applyFont="1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/>
    <xf numFmtId="0" fontId="1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2" borderId="1" xfId="0" applyFont="1" applyFill="1" applyBorder="1" applyAlignment="1" applyProtection="1">
      <alignment horizontal="center" vertical="top" wrapText="1"/>
    </xf>
    <xf numFmtId="0" fontId="9" fillId="9" borderId="2" xfId="0" applyFont="1" applyFill="1" applyBorder="1" applyAlignment="1" applyProtection="1">
      <alignment horizontal="center" vertical="top" wrapText="1"/>
    </xf>
    <xf numFmtId="0" fontId="9" fillId="9" borderId="5" xfId="0" applyFont="1" applyFill="1" applyBorder="1" applyAlignment="1" applyProtection="1">
      <alignment horizontal="center" vertical="top" wrapText="1"/>
    </xf>
    <xf numFmtId="0" fontId="9" fillId="9" borderId="3" xfId="0" applyFont="1" applyFill="1" applyBorder="1" applyAlignment="1" applyProtection="1">
      <alignment horizontal="center" vertical="top" wrapText="1"/>
    </xf>
    <xf numFmtId="0" fontId="9" fillId="15" borderId="1" xfId="0" applyFont="1" applyFill="1" applyBorder="1" applyAlignment="1" applyProtection="1">
      <alignment horizontal="center" vertical="top" wrapText="1"/>
    </xf>
    <xf numFmtId="0" fontId="9" fillId="16" borderId="1" xfId="0" applyFont="1" applyFill="1" applyBorder="1" applyAlignment="1" applyProtection="1">
      <alignment horizontal="center" vertical="top"/>
    </xf>
    <xf numFmtId="0" fontId="9" fillId="3" borderId="2" xfId="0" applyFont="1" applyFill="1" applyBorder="1" applyAlignment="1" applyProtection="1">
      <alignment horizontal="center" vertical="top" wrapText="1"/>
    </xf>
    <xf numFmtId="0" fontId="9" fillId="3" borderId="5" xfId="0" applyFont="1" applyFill="1" applyBorder="1" applyAlignment="1" applyProtection="1">
      <alignment horizontal="center" vertical="top" wrapText="1"/>
    </xf>
    <xf numFmtId="0" fontId="9" fillId="3" borderId="3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top"/>
      <protection locked="0"/>
    </xf>
    <xf numFmtId="9" fontId="9" fillId="2" borderId="1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/>
    <xf numFmtId="9" fontId="9" fillId="3" borderId="1" xfId="0" applyNumberFormat="1" applyFont="1" applyFill="1" applyBorder="1" applyAlignment="1" applyProtection="1">
      <alignment horizontal="center"/>
    </xf>
    <xf numFmtId="0" fontId="0" fillId="3" borderId="1" xfId="0" applyFill="1" applyBorder="1" applyAlignment="1" applyProtection="1"/>
    <xf numFmtId="9" fontId="9" fillId="15" borderId="1" xfId="0" applyNumberFormat="1" applyFont="1" applyFill="1" applyBorder="1" applyAlignment="1" applyProtection="1">
      <alignment horizontal="center"/>
    </xf>
    <xf numFmtId="9" fontId="9" fillId="21" borderId="1" xfId="0" applyNumberFormat="1" applyFont="1" applyFill="1" applyBorder="1" applyAlignment="1" applyProtection="1">
      <alignment horizontal="center"/>
    </xf>
    <xf numFmtId="0" fontId="9" fillId="21" borderId="1" xfId="0" applyFont="1" applyFill="1" applyBorder="1" applyAlignment="1" applyProtection="1">
      <alignment horizontal="center"/>
    </xf>
    <xf numFmtId="9" fontId="0" fillId="16" borderId="1" xfId="0" applyNumberFormat="1" applyFill="1" applyBorder="1" applyAlignment="1" applyProtection="1">
      <alignment horizontal="center"/>
    </xf>
    <xf numFmtId="0" fontId="0" fillId="16" borderId="1" xfId="0" applyFill="1" applyBorder="1" applyAlignment="1" applyProtection="1">
      <alignment horizontal="center"/>
    </xf>
    <xf numFmtId="9" fontId="0" fillId="9" borderId="1" xfId="0" applyNumberForma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9" fillId="18" borderId="13" xfId="0" applyFont="1" applyFill="1" applyBorder="1" applyAlignment="1" applyProtection="1">
      <alignment horizontal="center" vertical="top"/>
    </xf>
    <xf numFmtId="0" fontId="9" fillId="18" borderId="15" xfId="0" applyFont="1" applyFill="1" applyBorder="1" applyAlignment="1" applyProtection="1">
      <alignment horizontal="center" vertical="top"/>
    </xf>
    <xf numFmtId="0" fontId="9" fillId="18" borderId="14" xfId="0" applyFont="1" applyFill="1" applyBorder="1" applyAlignment="1" applyProtection="1">
      <alignment horizontal="center" vertical="top"/>
    </xf>
    <xf numFmtId="0" fontId="9" fillId="18" borderId="2" xfId="0" applyFont="1" applyFill="1" applyBorder="1" applyAlignment="1" applyProtection="1">
      <alignment horizontal="center" vertical="center"/>
    </xf>
    <xf numFmtId="0" fontId="0" fillId="18" borderId="5" xfId="0" applyFill="1" applyBorder="1" applyAlignment="1" applyProtection="1">
      <alignment horizontal="center" vertical="center"/>
    </xf>
    <xf numFmtId="0" fontId="0" fillId="18" borderId="3" xfId="0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14" fillId="0" borderId="2" xfId="0" applyFont="1" applyFill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center"/>
    </xf>
    <xf numFmtId="0" fontId="9" fillId="27" borderId="1" xfId="0" applyFont="1" applyFill="1" applyBorder="1" applyAlignment="1" applyProtection="1">
      <alignment horizontal="center"/>
    </xf>
    <xf numFmtId="0" fontId="9" fillId="23" borderId="2" xfId="0" applyFont="1" applyFill="1" applyBorder="1" applyAlignment="1" applyProtection="1">
      <alignment horizontal="center"/>
    </xf>
    <xf numFmtId="0" fontId="9" fillId="23" borderId="5" xfId="0" applyFont="1" applyFill="1" applyBorder="1" applyAlignment="1" applyProtection="1">
      <alignment horizontal="center"/>
    </xf>
    <xf numFmtId="0" fontId="9" fillId="23" borderId="3" xfId="0" applyFont="1" applyFill="1" applyBorder="1" applyAlignment="1" applyProtection="1">
      <alignment horizontal="center"/>
    </xf>
    <xf numFmtId="0" fontId="9" fillId="12" borderId="2" xfId="0" applyFont="1" applyFill="1" applyBorder="1" applyAlignment="1" applyProtection="1">
      <alignment horizontal="center"/>
    </xf>
    <xf numFmtId="0" fontId="9" fillId="12" borderId="5" xfId="0" applyFont="1" applyFill="1" applyBorder="1" applyAlignment="1" applyProtection="1">
      <alignment horizontal="center"/>
    </xf>
    <xf numFmtId="0" fontId="9" fillId="12" borderId="3" xfId="0" applyFont="1" applyFill="1" applyBorder="1" applyAlignment="1" applyProtection="1">
      <alignment horizontal="center"/>
    </xf>
    <xf numFmtId="0" fontId="9" fillId="13" borderId="2" xfId="0" applyFont="1" applyFill="1" applyBorder="1" applyAlignment="1" applyProtection="1">
      <alignment horizontal="center"/>
    </xf>
    <xf numFmtId="0" fontId="9" fillId="13" borderId="5" xfId="0" applyFont="1" applyFill="1" applyBorder="1" applyAlignment="1" applyProtection="1">
      <alignment horizontal="center"/>
    </xf>
    <xf numFmtId="0" fontId="9" fillId="13" borderId="3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9" fillId="5" borderId="3" xfId="0" applyFont="1" applyFill="1" applyBorder="1" applyAlignment="1" applyProtection="1">
      <alignment horizontal="center"/>
    </xf>
    <xf numFmtId="0" fontId="9" fillId="28" borderId="2" xfId="0" applyFont="1" applyFill="1" applyBorder="1" applyAlignment="1" applyProtection="1">
      <alignment horizontal="center"/>
    </xf>
    <xf numFmtId="0" fontId="9" fillId="28" borderId="5" xfId="0" applyFont="1" applyFill="1" applyBorder="1" applyAlignment="1" applyProtection="1">
      <alignment horizontal="center"/>
    </xf>
    <xf numFmtId="0" fontId="9" fillId="22" borderId="1" xfId="0" applyFont="1" applyFill="1" applyBorder="1" applyAlignment="1" applyProtection="1">
      <alignment horizontal="center"/>
    </xf>
    <xf numFmtId="0" fontId="9" fillId="10" borderId="6" xfId="0" applyFont="1" applyFill="1" applyBorder="1" applyAlignment="1" applyProtection="1">
      <alignment horizontal="center" vertical="top"/>
    </xf>
    <xf numFmtId="0" fontId="9" fillId="10" borderId="4" xfId="0" applyFont="1" applyFill="1" applyBorder="1" applyAlignment="1" applyProtection="1">
      <alignment horizontal="center" vertical="top"/>
    </xf>
    <xf numFmtId="0" fontId="9" fillId="10" borderId="7" xfId="0" applyFont="1" applyFill="1" applyBorder="1" applyAlignment="1" applyProtection="1">
      <alignment horizontal="center" vertical="top"/>
    </xf>
    <xf numFmtId="0" fontId="9" fillId="10" borderId="8" xfId="0" applyFont="1" applyFill="1" applyBorder="1" applyAlignment="1" applyProtection="1">
      <alignment horizontal="center" vertical="top"/>
    </xf>
    <xf numFmtId="0" fontId="9" fillId="10" borderId="9" xfId="0" applyFont="1" applyFill="1" applyBorder="1" applyAlignment="1" applyProtection="1">
      <alignment horizontal="center" vertical="top"/>
    </xf>
    <xf numFmtId="0" fontId="9" fillId="10" borderId="10" xfId="0" applyFont="1" applyFill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 vertical="top"/>
    </xf>
    <xf numFmtId="0" fontId="9" fillId="20" borderId="1" xfId="0" applyFont="1" applyFill="1" applyBorder="1" applyAlignment="1" applyProtection="1">
      <alignment horizontal="center"/>
    </xf>
    <xf numFmtId="0" fontId="9" fillId="22" borderId="1" xfId="0" applyFont="1" applyFill="1" applyBorder="1" applyAlignment="1" applyProtection="1">
      <alignment horizontal="center" vertical="top"/>
    </xf>
    <xf numFmtId="0" fontId="14" fillId="0" borderId="1" xfId="0" applyFont="1" applyFill="1" applyBorder="1" applyAlignment="1" applyProtection="1">
      <alignment horizontal="center"/>
    </xf>
    <xf numFmtId="0" fontId="28" fillId="18" borderId="1" xfId="0" applyFont="1" applyFill="1" applyBorder="1" applyAlignment="1" applyProtection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9" fillId="22" borderId="2" xfId="0" applyFont="1" applyFill="1" applyBorder="1" applyAlignment="1">
      <alignment horizontal="center"/>
    </xf>
    <xf numFmtId="0" fontId="9" fillId="22" borderId="5" xfId="0" applyFont="1" applyFill="1" applyBorder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9" fillId="20" borderId="1" xfId="0" applyFont="1" applyFill="1" applyBorder="1" applyAlignment="1">
      <alignment horizontal="center" vertical="top" wrapText="1"/>
    </xf>
    <xf numFmtId="0" fontId="9" fillId="22" borderId="1" xfId="0" applyFont="1" applyFill="1" applyBorder="1" applyAlignment="1">
      <alignment horizontal="center" vertical="top" wrapText="1"/>
    </xf>
    <xf numFmtId="0" fontId="9" fillId="15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 applyProtection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31" fillId="0" borderId="1" xfId="0" applyFont="1" applyBorder="1" applyAlignment="1" applyProtection="1">
      <alignment horizontal="center" vertical="top"/>
    </xf>
    <xf numFmtId="0" fontId="31" fillId="0" borderId="1" xfId="0" applyFont="1" applyBorder="1" applyAlignment="1" applyProtection="1">
      <alignment horizontal="center" vertical="top" wrapText="1"/>
    </xf>
    <xf numFmtId="0" fontId="31" fillId="30" borderId="1" xfId="0" applyFont="1" applyFill="1" applyBorder="1" applyAlignment="1" applyProtection="1">
      <alignment horizontal="center" vertical="center" wrapText="1"/>
    </xf>
    <xf numFmtId="0" fontId="31" fillId="30" borderId="1" xfId="0" applyFont="1" applyFill="1" applyBorder="1" applyAlignment="1" applyProtection="1">
      <alignment horizontal="center" vertical="center"/>
    </xf>
    <xf numFmtId="0" fontId="31" fillId="11" borderId="1" xfId="0" applyFont="1" applyFill="1" applyBorder="1" applyAlignment="1" applyProtection="1">
      <alignment horizontal="center" vertical="center" wrapText="1"/>
    </xf>
    <xf numFmtId="0" fontId="31" fillId="11" borderId="1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0" fontId="9" fillId="2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21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9" fillId="26" borderId="1" xfId="0" applyFont="1" applyFill="1" applyBorder="1" applyAlignment="1">
      <alignment horizontal="center"/>
    </xf>
    <xf numFmtId="0" fontId="9" fillId="24" borderId="1" xfId="0" applyFont="1" applyFill="1" applyBorder="1" applyAlignment="1">
      <alignment horizontal="center"/>
    </xf>
    <xf numFmtId="0" fontId="0" fillId="24" borderId="1" xfId="0" applyFill="1" applyBorder="1" applyAlignment="1"/>
    <xf numFmtId="0" fontId="9" fillId="10" borderId="1" xfId="0" applyFont="1" applyFill="1" applyBorder="1" applyAlignment="1">
      <alignment horizontal="center"/>
    </xf>
    <xf numFmtId="0" fontId="0" fillId="10" borderId="1" xfId="0" applyFill="1" applyBorder="1" applyAlignment="1"/>
    <xf numFmtId="0" fontId="40" fillId="14" borderId="2" xfId="0" applyFont="1" applyFill="1" applyBorder="1" applyAlignment="1">
      <alignment horizontal="center"/>
    </xf>
    <xf numFmtId="0" fontId="40" fillId="14" borderId="5" xfId="0" applyFont="1" applyFill="1" applyBorder="1" applyAlignment="1">
      <alignment horizontal="center"/>
    </xf>
    <xf numFmtId="0" fontId="40" fillId="14" borderId="3" xfId="0" applyFont="1" applyFill="1" applyBorder="1" applyAlignment="1">
      <alignment horizontal="center"/>
    </xf>
    <xf numFmtId="0" fontId="29" fillId="0" borderId="0" xfId="0" applyFont="1" applyAlignment="1"/>
    <xf numFmtId="0" fontId="1" fillId="0" borderId="0" xfId="0" applyFont="1" applyAlignment="1"/>
    <xf numFmtId="0" fontId="9" fillId="29" borderId="1" xfId="0" applyFont="1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9" fillId="17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9" fillId="25" borderId="1" xfId="0" applyFont="1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11" fillId="0" borderId="0" xfId="0" applyFont="1" applyAlignment="1" applyProtection="1">
      <alignment horizontal="left" vertical="top" wrapText="1"/>
    </xf>
    <xf numFmtId="0" fontId="22" fillId="0" borderId="0" xfId="0" applyFont="1" applyAlignment="1">
      <alignment horizontal="left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1" fillId="26" borderId="1" xfId="0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20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2" fillId="0" borderId="1" xfId="0" applyFont="1" applyFill="1" applyBorder="1" applyAlignment="1" applyProtection="1">
      <alignment horizontal="center" vertical="top" wrapText="1"/>
    </xf>
    <xf numFmtId="0" fontId="11" fillId="10" borderId="1" xfId="0" applyFont="1" applyFill="1" applyBorder="1" applyAlignment="1" applyProtection="1">
      <alignment horizontal="center" vertical="top" wrapText="1"/>
    </xf>
    <xf numFmtId="0" fontId="12" fillId="8" borderId="1" xfId="0" applyFont="1" applyFill="1" applyBorder="1" applyAlignment="1" applyProtection="1">
      <alignment horizontal="center" vertical="top" wrapText="1"/>
    </xf>
    <xf numFmtId="0" fontId="12" fillId="8" borderId="1" xfId="0" applyFont="1" applyFill="1" applyBorder="1" applyAlignment="1" applyProtection="1">
      <alignment vertical="top" wrapText="1"/>
    </xf>
    <xf numFmtId="0" fontId="0" fillId="0" borderId="1" xfId="0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10" borderId="1" xfId="0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99FF"/>
      <color rgb="FFCCFFCC"/>
      <color rgb="FFFF7C80"/>
      <color rgb="FFFF5050"/>
      <color rgb="FFFF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"/>
  <sheetViews>
    <sheetView topLeftCell="A22" zoomScale="106" zoomScaleNormal="106" zoomScaleSheetLayoutView="80" workbookViewId="0">
      <selection activeCell="G35" sqref="G35"/>
    </sheetView>
  </sheetViews>
  <sheetFormatPr defaultRowHeight="15" x14ac:dyDescent="0.25"/>
  <cols>
    <col min="1" max="1" width="4" customWidth="1"/>
    <col min="3" max="3" width="14.140625" customWidth="1"/>
    <col min="4" max="4" width="20.140625" customWidth="1"/>
    <col min="5" max="5" width="9.5703125" style="5" hidden="1" customWidth="1"/>
    <col min="6" max="6" width="20.7109375" customWidth="1"/>
    <col min="7" max="7" width="18.140625" customWidth="1"/>
    <col min="8" max="8" width="20.5703125" customWidth="1"/>
    <col min="9" max="9" width="18" customWidth="1"/>
    <col min="10" max="10" width="20.7109375" customWidth="1"/>
    <col min="11" max="11" width="20" customWidth="1"/>
    <col min="12" max="56" width="9.140625" style="54"/>
  </cols>
  <sheetData>
    <row r="1" spans="1:57" ht="33" customHeight="1" x14ac:dyDescent="0.25">
      <c r="A1" s="453" t="s">
        <v>71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57" ht="75" customHeight="1" x14ac:dyDescent="0.25">
      <c r="A2" s="454" t="s">
        <v>72</v>
      </c>
      <c r="B2" s="454"/>
      <c r="C2" s="454"/>
      <c r="D2" s="63" t="s">
        <v>4</v>
      </c>
      <c r="E2" s="64"/>
      <c r="F2" s="65" t="s">
        <v>6</v>
      </c>
      <c r="G2" s="66" t="s">
        <v>7</v>
      </c>
      <c r="H2" s="67" t="s">
        <v>8</v>
      </c>
      <c r="I2" s="68" t="s">
        <v>9</v>
      </c>
      <c r="J2" s="67" t="s">
        <v>10</v>
      </c>
      <c r="K2" s="69" t="s">
        <v>11</v>
      </c>
    </row>
    <row r="3" spans="1:57" s="7" customFormat="1" x14ac:dyDescent="0.25">
      <c r="A3" s="70">
        <v>1</v>
      </c>
      <c r="B3" s="461" t="s">
        <v>13</v>
      </c>
      <c r="C3" s="462"/>
      <c r="D3" s="71">
        <f>SUM(D4:D5)</f>
        <v>9</v>
      </c>
      <c r="E3" s="71">
        <f t="shared" ref="E3:G3" si="0">SUM(E4:E5)</f>
        <v>0</v>
      </c>
      <c r="F3" s="71">
        <f t="shared" si="0"/>
        <v>38</v>
      </c>
      <c r="G3" s="71">
        <f t="shared" si="0"/>
        <v>3</v>
      </c>
      <c r="H3" s="71">
        <f t="shared" ref="H3:J3" si="1">SUM(H4:H5)</f>
        <v>851</v>
      </c>
      <c r="I3" s="71">
        <f t="shared" si="1"/>
        <v>60</v>
      </c>
      <c r="J3" s="71">
        <f t="shared" si="1"/>
        <v>913</v>
      </c>
      <c r="K3" s="72">
        <f t="shared" ref="K3" si="2">SUM(K4:K5)</f>
        <v>30</v>
      </c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48"/>
    </row>
    <row r="4" spans="1:57" s="2" customFormat="1" x14ac:dyDescent="0.25">
      <c r="A4" s="17"/>
      <c r="B4" s="437" t="s">
        <v>0</v>
      </c>
      <c r="C4" s="438"/>
      <c r="D4" s="318">
        <v>3</v>
      </c>
      <c r="E4" s="94"/>
      <c r="F4" s="318">
        <v>27</v>
      </c>
      <c r="G4" s="318">
        <v>3</v>
      </c>
      <c r="H4" s="318">
        <v>636</v>
      </c>
      <c r="I4" s="318">
        <v>60</v>
      </c>
      <c r="J4" s="318">
        <v>656</v>
      </c>
      <c r="K4" s="60">
        <v>30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49"/>
    </row>
    <row r="5" spans="1:57" s="2" customFormat="1" x14ac:dyDescent="0.25">
      <c r="A5" s="17"/>
      <c r="B5" s="437" t="s">
        <v>1</v>
      </c>
      <c r="C5" s="438"/>
      <c r="D5" s="318">
        <v>6</v>
      </c>
      <c r="E5" s="94"/>
      <c r="F5" s="318">
        <v>11</v>
      </c>
      <c r="G5" s="318">
        <v>0</v>
      </c>
      <c r="H5" s="318">
        <v>215</v>
      </c>
      <c r="I5" s="318">
        <v>0</v>
      </c>
      <c r="J5" s="318">
        <v>257</v>
      </c>
      <c r="K5" s="60">
        <v>0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49"/>
    </row>
    <row r="6" spans="1:57" s="10" customFormat="1" ht="30.75" customHeight="1" x14ac:dyDescent="0.25">
      <c r="A6" s="73">
        <v>2</v>
      </c>
      <c r="B6" s="463" t="s">
        <v>312</v>
      </c>
      <c r="C6" s="464"/>
      <c r="D6" s="74">
        <f>SUM(D7:D8)</f>
        <v>0</v>
      </c>
      <c r="E6" s="74">
        <f t="shared" ref="E6:G6" si="3">SUM(E7:E8)</f>
        <v>0</v>
      </c>
      <c r="F6" s="74">
        <f t="shared" si="3"/>
        <v>0</v>
      </c>
      <c r="G6" s="74">
        <f t="shared" si="3"/>
        <v>0</v>
      </c>
      <c r="H6" s="74">
        <f t="shared" ref="H6:J6" si="4">SUM(H7:H8)</f>
        <v>0</v>
      </c>
      <c r="I6" s="74">
        <f t="shared" si="4"/>
        <v>0</v>
      </c>
      <c r="J6" s="74">
        <f t="shared" si="4"/>
        <v>0</v>
      </c>
      <c r="K6" s="75">
        <f t="shared" ref="K6" si="5">SUM(K7:K8)</f>
        <v>0</v>
      </c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0"/>
    </row>
    <row r="7" spans="1:57" s="2" customFormat="1" x14ac:dyDescent="0.25">
      <c r="A7" s="17"/>
      <c r="B7" s="437" t="s">
        <v>0</v>
      </c>
      <c r="C7" s="438"/>
      <c r="D7" s="318">
        <v>0</v>
      </c>
      <c r="E7" s="94"/>
      <c r="F7" s="318">
        <v>0</v>
      </c>
      <c r="G7" s="318">
        <v>0</v>
      </c>
      <c r="H7" s="318">
        <v>0</v>
      </c>
      <c r="I7" s="318">
        <v>0</v>
      </c>
      <c r="J7" s="318">
        <v>0</v>
      </c>
      <c r="K7" s="60">
        <v>0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49"/>
    </row>
    <row r="8" spans="1:57" s="2" customFormat="1" x14ac:dyDescent="0.25">
      <c r="A8" s="17"/>
      <c r="B8" s="437" t="s">
        <v>1</v>
      </c>
      <c r="C8" s="438"/>
      <c r="D8" s="318">
        <v>0</v>
      </c>
      <c r="E8" s="94"/>
      <c r="F8" s="318">
        <v>0</v>
      </c>
      <c r="G8" s="318">
        <v>0</v>
      </c>
      <c r="H8" s="318">
        <v>0</v>
      </c>
      <c r="I8" s="318">
        <v>0</v>
      </c>
      <c r="J8" s="318">
        <v>0</v>
      </c>
      <c r="K8" s="60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49"/>
    </row>
    <row r="9" spans="1:57" s="7" customFormat="1" x14ac:dyDescent="0.25">
      <c r="A9" s="73">
        <v>3</v>
      </c>
      <c r="B9" s="444" t="s">
        <v>2</v>
      </c>
      <c r="C9" s="445"/>
      <c r="D9" s="71">
        <f>SUM(D10:D11)</f>
        <v>0</v>
      </c>
      <c r="E9" s="71">
        <f t="shared" ref="E9:G9" si="6">SUM(E10:E11)</f>
        <v>0</v>
      </c>
      <c r="F9" s="74">
        <f t="shared" si="6"/>
        <v>0</v>
      </c>
      <c r="G9" s="74">
        <f t="shared" si="6"/>
        <v>0</v>
      </c>
      <c r="H9" s="74">
        <f t="shared" ref="H9:J9" si="7">SUM(H10:H11)</f>
        <v>0</v>
      </c>
      <c r="I9" s="74">
        <f t="shared" si="7"/>
        <v>0</v>
      </c>
      <c r="J9" s="74">
        <f t="shared" si="7"/>
        <v>0</v>
      </c>
      <c r="K9" s="75">
        <f t="shared" ref="K9" si="8">SUM(K10:K11)</f>
        <v>0</v>
      </c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48"/>
    </row>
    <row r="10" spans="1:57" s="2" customFormat="1" x14ac:dyDescent="0.25">
      <c r="A10" s="17"/>
      <c r="B10" s="437" t="s">
        <v>0</v>
      </c>
      <c r="C10" s="438"/>
      <c r="D10" s="28">
        <v>0</v>
      </c>
      <c r="E10" s="95"/>
      <c r="F10" s="318">
        <v>0</v>
      </c>
      <c r="G10" s="318">
        <v>0</v>
      </c>
      <c r="H10" s="318">
        <v>0</v>
      </c>
      <c r="I10" s="318">
        <v>0</v>
      </c>
      <c r="J10" s="318">
        <v>0</v>
      </c>
      <c r="K10" s="60">
        <v>0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49"/>
    </row>
    <row r="11" spans="1:57" s="2" customFormat="1" x14ac:dyDescent="0.25">
      <c r="A11" s="17"/>
      <c r="B11" s="437" t="s">
        <v>1</v>
      </c>
      <c r="C11" s="438"/>
      <c r="D11" s="28">
        <v>0</v>
      </c>
      <c r="E11" s="95"/>
      <c r="F11" s="318">
        <v>0</v>
      </c>
      <c r="G11" s="318">
        <v>0</v>
      </c>
      <c r="H11" s="318">
        <v>0</v>
      </c>
      <c r="I11" s="318">
        <v>0</v>
      </c>
      <c r="J11" s="318">
        <v>0</v>
      </c>
      <c r="K11" s="60">
        <v>0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49"/>
    </row>
    <row r="12" spans="1:57" s="8" customFormat="1" x14ac:dyDescent="0.25">
      <c r="A12" s="70">
        <v>4</v>
      </c>
      <c r="B12" s="446" t="s">
        <v>3</v>
      </c>
      <c r="C12" s="447"/>
      <c r="D12" s="71">
        <f>SUM(D13:D14)</f>
        <v>4</v>
      </c>
      <c r="E12" s="71">
        <f t="shared" ref="E12:G12" si="9">SUM(E13:E14)</f>
        <v>0</v>
      </c>
      <c r="F12" s="71">
        <f t="shared" si="9"/>
        <v>6</v>
      </c>
      <c r="G12" s="71">
        <f t="shared" si="9"/>
        <v>0</v>
      </c>
      <c r="H12" s="71">
        <f t="shared" ref="H12:J12" si="10">SUM(H13:H14)</f>
        <v>167</v>
      </c>
      <c r="I12" s="71">
        <f t="shared" si="10"/>
        <v>0</v>
      </c>
      <c r="J12" s="71">
        <f t="shared" si="10"/>
        <v>148</v>
      </c>
      <c r="K12" s="72">
        <f t="shared" ref="K12" si="11">SUM(K13:K14)</f>
        <v>0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1"/>
    </row>
    <row r="13" spans="1:57" s="4" customFormat="1" x14ac:dyDescent="0.25">
      <c r="A13" s="25"/>
      <c r="B13" s="437" t="s">
        <v>0</v>
      </c>
      <c r="C13" s="438"/>
      <c r="D13" s="28">
        <v>1</v>
      </c>
      <c r="E13" s="95">
        <v>0</v>
      </c>
      <c r="F13" s="28">
        <v>2</v>
      </c>
      <c r="G13" s="28">
        <v>0</v>
      </c>
      <c r="H13" s="28">
        <v>61</v>
      </c>
      <c r="I13" s="28">
        <v>0</v>
      </c>
      <c r="J13" s="28">
        <v>59</v>
      </c>
      <c r="K13" s="62">
        <v>0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2"/>
    </row>
    <row r="14" spans="1:57" s="4" customFormat="1" x14ac:dyDescent="0.25">
      <c r="A14" s="25"/>
      <c r="B14" s="437" t="s">
        <v>1</v>
      </c>
      <c r="C14" s="438"/>
      <c r="D14" s="28">
        <v>3</v>
      </c>
      <c r="E14" s="95">
        <v>0</v>
      </c>
      <c r="F14" s="28">
        <v>4</v>
      </c>
      <c r="G14" s="28">
        <v>0</v>
      </c>
      <c r="H14" s="28">
        <v>106</v>
      </c>
      <c r="I14" s="28">
        <v>0</v>
      </c>
      <c r="J14" s="28">
        <v>89</v>
      </c>
      <c r="K14" s="62">
        <v>0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2"/>
    </row>
    <row r="15" spans="1:57" s="8" customFormat="1" x14ac:dyDescent="0.25">
      <c r="A15" s="70">
        <v>5</v>
      </c>
      <c r="B15" s="314" t="s">
        <v>12</v>
      </c>
      <c r="C15" s="315"/>
      <c r="D15" s="71">
        <f>SUM(D16:D17)</f>
        <v>0</v>
      </c>
      <c r="E15" s="71">
        <f t="shared" ref="E15:H15" si="12">SUM(E16:E17)</f>
        <v>0</v>
      </c>
      <c r="F15" s="71">
        <f t="shared" si="12"/>
        <v>0</v>
      </c>
      <c r="G15" s="71">
        <f t="shared" si="12"/>
        <v>0</v>
      </c>
      <c r="H15" s="71">
        <f t="shared" si="12"/>
        <v>0</v>
      </c>
      <c r="I15" s="71">
        <f t="shared" ref="I15:K15" si="13">SUM(I16:I17)</f>
        <v>0</v>
      </c>
      <c r="J15" s="71">
        <f t="shared" si="13"/>
        <v>0</v>
      </c>
      <c r="K15" s="72">
        <f t="shared" si="13"/>
        <v>0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1"/>
    </row>
    <row r="16" spans="1:57" s="4" customFormat="1" x14ac:dyDescent="0.25">
      <c r="A16" s="25"/>
      <c r="B16" s="437" t="s">
        <v>0</v>
      </c>
      <c r="C16" s="438"/>
      <c r="D16" s="28">
        <v>0</v>
      </c>
      <c r="E16" s="95"/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62">
        <v>0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2"/>
    </row>
    <row r="17" spans="1:57" s="4" customFormat="1" x14ac:dyDescent="0.25">
      <c r="A17" s="25"/>
      <c r="B17" s="437" t="s">
        <v>1</v>
      </c>
      <c r="C17" s="438"/>
      <c r="D17" s="28">
        <v>0</v>
      </c>
      <c r="E17" s="95"/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62">
        <v>0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2"/>
    </row>
    <row r="18" spans="1:57" s="8" customFormat="1" ht="41.25" customHeight="1" x14ac:dyDescent="0.25">
      <c r="A18" s="70">
        <v>6</v>
      </c>
      <c r="B18" s="459" t="s">
        <v>246</v>
      </c>
      <c r="C18" s="460"/>
      <c r="D18" s="71">
        <f>SUM(D19:D20)</f>
        <v>0</v>
      </c>
      <c r="E18" s="71">
        <f t="shared" ref="E18:G18" si="14">SUM(E19:E20)</f>
        <v>0</v>
      </c>
      <c r="F18" s="71">
        <f t="shared" si="14"/>
        <v>0</v>
      </c>
      <c r="G18" s="71">
        <f t="shared" si="14"/>
        <v>0</v>
      </c>
      <c r="H18" s="71">
        <f t="shared" ref="H18:J18" si="15">SUM(H19:H20)</f>
        <v>0</v>
      </c>
      <c r="I18" s="71">
        <f t="shared" si="15"/>
        <v>0</v>
      </c>
      <c r="J18" s="71">
        <f t="shared" si="15"/>
        <v>0</v>
      </c>
      <c r="K18" s="72">
        <f t="shared" ref="K18" si="16">SUM(K19:K20)</f>
        <v>0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1"/>
    </row>
    <row r="19" spans="1:57" s="4" customFormat="1" x14ac:dyDescent="0.25">
      <c r="A19" s="25"/>
      <c r="B19" s="437" t="s">
        <v>0</v>
      </c>
      <c r="C19" s="438"/>
      <c r="D19" s="28">
        <v>0</v>
      </c>
      <c r="E19" s="95"/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62">
        <v>0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2"/>
    </row>
    <row r="20" spans="1:57" s="4" customFormat="1" x14ac:dyDescent="0.25">
      <c r="A20" s="25"/>
      <c r="B20" s="437" t="s">
        <v>1</v>
      </c>
      <c r="C20" s="438"/>
      <c r="D20" s="28">
        <v>0</v>
      </c>
      <c r="E20" s="96"/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62">
        <v>0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2"/>
    </row>
    <row r="21" spans="1:57" s="3" customFormat="1" x14ac:dyDescent="0.25">
      <c r="A21" s="81"/>
      <c r="B21" s="457" t="s">
        <v>5</v>
      </c>
      <c r="C21" s="458"/>
      <c r="D21" s="82">
        <f>SUM(D3,D6,D9,D12,D15,D18,)</f>
        <v>13</v>
      </c>
      <c r="E21" s="82">
        <v>18</v>
      </c>
      <c r="F21" s="83">
        <f t="shared" ref="F21:K23" si="17">SUM(F3,F6,F9,F12,F15,F18,)</f>
        <v>44</v>
      </c>
      <c r="G21" s="83">
        <f t="shared" si="17"/>
        <v>3</v>
      </c>
      <c r="H21" s="83">
        <f t="shared" si="17"/>
        <v>1018</v>
      </c>
      <c r="I21" s="83">
        <f t="shared" si="17"/>
        <v>60</v>
      </c>
      <c r="J21" s="83">
        <f t="shared" si="17"/>
        <v>1061</v>
      </c>
      <c r="K21" s="84">
        <f t="shared" si="17"/>
        <v>30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3"/>
    </row>
    <row r="22" spans="1:57" s="2" customFormat="1" x14ac:dyDescent="0.25">
      <c r="A22" s="85"/>
      <c r="B22" s="448" t="s">
        <v>0</v>
      </c>
      <c r="C22" s="449"/>
      <c r="D22" s="86">
        <f>SUM(D4,D7,D10,D13,D16,D19,)</f>
        <v>4</v>
      </c>
      <c r="E22" s="86">
        <v>1</v>
      </c>
      <c r="F22" s="86">
        <f t="shared" si="17"/>
        <v>29</v>
      </c>
      <c r="G22" s="86">
        <f t="shared" si="17"/>
        <v>3</v>
      </c>
      <c r="H22" s="86">
        <f t="shared" si="17"/>
        <v>697</v>
      </c>
      <c r="I22" s="86">
        <f t="shared" si="17"/>
        <v>60</v>
      </c>
      <c r="J22" s="86">
        <f t="shared" si="17"/>
        <v>715</v>
      </c>
      <c r="K22" s="87">
        <f t="shared" si="17"/>
        <v>30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49"/>
    </row>
    <row r="23" spans="1:57" s="2" customFormat="1" x14ac:dyDescent="0.25">
      <c r="A23" s="85"/>
      <c r="B23" s="448" t="s">
        <v>1</v>
      </c>
      <c r="C23" s="449"/>
      <c r="D23" s="86">
        <f>SUM(D5,D8,D11,D14,D17,D20,)</f>
        <v>9</v>
      </c>
      <c r="E23" s="86">
        <v>17</v>
      </c>
      <c r="F23" s="86">
        <f t="shared" si="17"/>
        <v>15</v>
      </c>
      <c r="G23" s="86">
        <f t="shared" si="17"/>
        <v>0</v>
      </c>
      <c r="H23" s="86">
        <f t="shared" si="17"/>
        <v>321</v>
      </c>
      <c r="I23" s="86">
        <f t="shared" si="17"/>
        <v>0</v>
      </c>
      <c r="J23" s="86">
        <f t="shared" si="17"/>
        <v>346</v>
      </c>
      <c r="K23" s="87">
        <f t="shared" si="17"/>
        <v>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49"/>
    </row>
    <row r="24" spans="1:57" s="11" customFormat="1" x14ac:dyDescent="0.25">
      <c r="A24" s="88"/>
      <c r="B24" s="443"/>
      <c r="C24" s="443"/>
      <c r="D24" s="88"/>
      <c r="E24" s="89"/>
      <c r="F24" s="88"/>
      <c r="G24" s="88"/>
      <c r="H24" s="88"/>
      <c r="I24" s="88"/>
      <c r="J24" s="88"/>
      <c r="K24" s="8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1:57" ht="44.25" customHeight="1" x14ac:dyDescent="0.25">
      <c r="A25" s="332">
        <v>7</v>
      </c>
      <c r="B25" s="455" t="s">
        <v>19</v>
      </c>
      <c r="C25" s="456"/>
      <c r="D25" s="333">
        <f>D26+D27</f>
        <v>0</v>
      </c>
      <c r="E25" s="333">
        <f t="shared" ref="E25:K25" si="18">E26+E27</f>
        <v>0</v>
      </c>
      <c r="F25" s="333" t="s">
        <v>211</v>
      </c>
      <c r="G25" s="333">
        <f t="shared" si="18"/>
        <v>0</v>
      </c>
      <c r="H25" s="333" t="s">
        <v>211</v>
      </c>
      <c r="I25" s="333">
        <f t="shared" si="18"/>
        <v>0</v>
      </c>
      <c r="J25" s="333" t="s">
        <v>211</v>
      </c>
      <c r="K25" s="333">
        <f t="shared" si="18"/>
        <v>0</v>
      </c>
    </row>
    <row r="26" spans="1:57" ht="22.5" customHeight="1" x14ac:dyDescent="0.25">
      <c r="A26" s="90"/>
      <c r="B26" s="450" t="s">
        <v>0</v>
      </c>
      <c r="C26" s="450"/>
      <c r="D26" s="30">
        <v>0</v>
      </c>
      <c r="E26" s="283"/>
      <c r="F26" s="284" t="s">
        <v>211</v>
      </c>
      <c r="G26" s="156">
        <v>0</v>
      </c>
      <c r="H26" s="278" t="s">
        <v>211</v>
      </c>
      <c r="I26" s="318">
        <v>0</v>
      </c>
      <c r="J26" s="276" t="s">
        <v>211</v>
      </c>
      <c r="K26" s="94">
        <v>0</v>
      </c>
    </row>
    <row r="27" spans="1:57" ht="15.75" customHeight="1" x14ac:dyDescent="0.25">
      <c r="A27" s="90"/>
      <c r="B27" s="450" t="s">
        <v>1</v>
      </c>
      <c r="C27" s="450"/>
      <c r="D27" s="30">
        <v>0</v>
      </c>
      <c r="E27" s="283"/>
      <c r="F27" s="284" t="s">
        <v>211</v>
      </c>
      <c r="G27" s="156">
        <v>0</v>
      </c>
      <c r="H27" s="276" t="s">
        <v>211</v>
      </c>
      <c r="I27" s="28">
        <v>0</v>
      </c>
      <c r="J27" s="276" t="s">
        <v>211</v>
      </c>
      <c r="K27" s="28">
        <v>0</v>
      </c>
    </row>
    <row r="28" spans="1:57" ht="15.75" customHeight="1" x14ac:dyDescent="0.25">
      <c r="A28" s="148"/>
      <c r="B28" s="279"/>
      <c r="C28" s="279"/>
      <c r="D28" s="148"/>
      <c r="E28" s="280"/>
      <c r="F28" s="88"/>
      <c r="G28" s="88"/>
      <c r="H28" s="319"/>
      <c r="I28" s="93"/>
      <c r="J28" s="92"/>
      <c r="K28" s="93"/>
    </row>
    <row r="29" spans="1:57" ht="15.75" customHeight="1" x14ac:dyDescent="0.25">
      <c r="A29" s="334"/>
      <c r="B29" s="331" t="s">
        <v>247</v>
      </c>
      <c r="C29" s="331"/>
      <c r="D29" s="249" t="s">
        <v>211</v>
      </c>
      <c r="E29" s="249"/>
      <c r="F29" s="249">
        <f>F32+F35+F38+F41+F44+F47</f>
        <v>44</v>
      </c>
      <c r="G29" s="249">
        <f t="shared" ref="G29:K29" si="19">G32+G35+G38+G41+G44+G47</f>
        <v>3</v>
      </c>
      <c r="H29" s="249">
        <f t="shared" si="19"/>
        <v>1018</v>
      </c>
      <c r="I29" s="249">
        <f t="shared" si="19"/>
        <v>60</v>
      </c>
      <c r="J29" s="249">
        <f t="shared" si="19"/>
        <v>1061</v>
      </c>
      <c r="K29" s="249">
        <f t="shared" si="19"/>
        <v>30</v>
      </c>
    </row>
    <row r="30" spans="1:57" ht="15.75" customHeight="1" x14ac:dyDescent="0.25">
      <c r="A30" s="331"/>
      <c r="B30" s="442" t="s">
        <v>0</v>
      </c>
      <c r="C30" s="442"/>
      <c r="D30" s="249" t="s">
        <v>211</v>
      </c>
      <c r="E30" s="249"/>
      <c r="F30" s="249">
        <f>F33+F36+F39+F42+F45+F48</f>
        <v>29</v>
      </c>
      <c r="G30" s="249">
        <f t="shared" ref="G30:K30" si="20">G33+G36+G39+G42+G45+G48</f>
        <v>3</v>
      </c>
      <c r="H30" s="249">
        <f t="shared" si="20"/>
        <v>697</v>
      </c>
      <c r="I30" s="249">
        <f t="shared" si="20"/>
        <v>60</v>
      </c>
      <c r="J30" s="249">
        <f t="shared" si="20"/>
        <v>715</v>
      </c>
      <c r="K30" s="249">
        <f t="shared" si="20"/>
        <v>30</v>
      </c>
    </row>
    <row r="31" spans="1:57" ht="15.75" customHeight="1" x14ac:dyDescent="0.25">
      <c r="A31" s="331"/>
      <c r="B31" s="442" t="s">
        <v>1</v>
      </c>
      <c r="C31" s="442"/>
      <c r="D31" s="249" t="s">
        <v>211</v>
      </c>
      <c r="E31" s="249"/>
      <c r="F31" s="249">
        <f>F34+F37+F40+F43+F46+F49</f>
        <v>15</v>
      </c>
      <c r="G31" s="249">
        <f t="shared" ref="G31:K31" si="21">G34+G37+G40+G43+G46+G49</f>
        <v>0</v>
      </c>
      <c r="H31" s="249">
        <f t="shared" si="21"/>
        <v>321</v>
      </c>
      <c r="I31" s="249">
        <f t="shared" si="21"/>
        <v>0</v>
      </c>
      <c r="J31" s="249">
        <f t="shared" si="21"/>
        <v>346</v>
      </c>
      <c r="K31" s="249">
        <f t="shared" si="21"/>
        <v>0</v>
      </c>
    </row>
    <row r="32" spans="1:57" ht="46.5" customHeight="1" x14ac:dyDescent="0.25">
      <c r="A32" s="76"/>
      <c r="B32" s="439" t="s">
        <v>14</v>
      </c>
      <c r="C32" s="440"/>
      <c r="D32" s="77">
        <f>SUM(D33:D34)</f>
        <v>0</v>
      </c>
      <c r="E32" s="77">
        <f t="shared" ref="E32:G32" si="22">SUM(E33:E34)</f>
        <v>0</v>
      </c>
      <c r="F32" s="77">
        <f t="shared" si="22"/>
        <v>29</v>
      </c>
      <c r="G32" s="77">
        <f t="shared" si="22"/>
        <v>3</v>
      </c>
      <c r="H32" s="77">
        <f t="shared" ref="H32:J32" si="23">SUM(H33:H34)</f>
        <v>644</v>
      </c>
      <c r="I32" s="77">
        <f t="shared" si="23"/>
        <v>60</v>
      </c>
      <c r="J32" s="77">
        <f t="shared" si="23"/>
        <v>688</v>
      </c>
      <c r="K32" s="78">
        <f t="shared" ref="K32" si="24">SUM(K33:K34)</f>
        <v>30</v>
      </c>
    </row>
    <row r="33" spans="1:11" ht="15.75" customHeight="1" x14ac:dyDescent="0.25">
      <c r="A33" s="17"/>
      <c r="B33" s="437" t="s">
        <v>0</v>
      </c>
      <c r="C33" s="438"/>
      <c r="D33" s="275" t="s">
        <v>211</v>
      </c>
      <c r="E33" s="276"/>
      <c r="F33" s="318">
        <v>18</v>
      </c>
      <c r="G33" s="318">
        <v>3</v>
      </c>
      <c r="H33" s="318">
        <v>423</v>
      </c>
      <c r="I33" s="318">
        <v>60</v>
      </c>
      <c r="J33" s="318">
        <v>434</v>
      </c>
      <c r="K33" s="60">
        <v>30</v>
      </c>
    </row>
    <row r="34" spans="1:11" ht="15.75" customHeight="1" x14ac:dyDescent="0.25">
      <c r="A34" s="17"/>
      <c r="B34" s="437" t="s">
        <v>1</v>
      </c>
      <c r="C34" s="438"/>
      <c r="D34" s="275" t="s">
        <v>211</v>
      </c>
      <c r="E34" s="276"/>
      <c r="F34" s="318">
        <v>11</v>
      </c>
      <c r="G34" s="318">
        <v>0</v>
      </c>
      <c r="H34" s="318">
        <v>221</v>
      </c>
      <c r="I34" s="318">
        <v>0</v>
      </c>
      <c r="J34" s="318">
        <v>254</v>
      </c>
      <c r="K34" s="60">
        <v>0</v>
      </c>
    </row>
    <row r="35" spans="1:11" ht="44.25" customHeight="1" x14ac:dyDescent="0.25">
      <c r="A35" s="76"/>
      <c r="B35" s="439" t="s">
        <v>15</v>
      </c>
      <c r="C35" s="440"/>
      <c r="D35" s="77">
        <f>SUM(D36:D37)</f>
        <v>0</v>
      </c>
      <c r="E35" s="77">
        <f t="shared" ref="E35:G35" si="25">SUM(E36:E37)</f>
        <v>0</v>
      </c>
      <c r="F35" s="77">
        <f t="shared" si="25"/>
        <v>0</v>
      </c>
      <c r="G35" s="77">
        <f t="shared" si="25"/>
        <v>0</v>
      </c>
      <c r="H35" s="77">
        <f t="shared" ref="H35:J35" si="26">SUM(H36:H37)</f>
        <v>0</v>
      </c>
      <c r="I35" s="77">
        <f t="shared" si="26"/>
        <v>0</v>
      </c>
      <c r="J35" s="77">
        <f t="shared" si="26"/>
        <v>0</v>
      </c>
      <c r="K35" s="78">
        <f t="shared" ref="K35" si="27">SUM(K36:K37)</f>
        <v>0</v>
      </c>
    </row>
    <row r="36" spans="1:11" ht="15.75" customHeight="1" x14ac:dyDescent="0.25">
      <c r="A36" s="17"/>
      <c r="B36" s="437" t="s">
        <v>0</v>
      </c>
      <c r="C36" s="438"/>
      <c r="D36" s="275" t="s">
        <v>211</v>
      </c>
      <c r="E36" s="276"/>
      <c r="F36" s="318">
        <v>0</v>
      </c>
      <c r="G36" s="318">
        <v>0</v>
      </c>
      <c r="H36" s="318">
        <v>0</v>
      </c>
      <c r="I36" s="318">
        <v>0</v>
      </c>
      <c r="J36" s="318">
        <v>0</v>
      </c>
      <c r="K36" s="60">
        <v>0</v>
      </c>
    </row>
    <row r="37" spans="1:11" ht="15.75" customHeight="1" x14ac:dyDescent="0.25">
      <c r="A37" s="17"/>
      <c r="B37" s="437" t="s">
        <v>1</v>
      </c>
      <c r="C37" s="438"/>
      <c r="D37" s="275" t="s">
        <v>211</v>
      </c>
      <c r="E37" s="276"/>
      <c r="F37" s="318">
        <v>0</v>
      </c>
      <c r="G37" s="318">
        <v>0</v>
      </c>
      <c r="H37" s="318">
        <v>0</v>
      </c>
      <c r="I37" s="318">
        <v>0</v>
      </c>
      <c r="J37" s="318">
        <v>0</v>
      </c>
      <c r="K37" s="60">
        <v>0</v>
      </c>
    </row>
    <row r="38" spans="1:11" ht="42.75" customHeight="1" x14ac:dyDescent="0.25">
      <c r="A38" s="76"/>
      <c r="B38" s="439" t="s">
        <v>16</v>
      </c>
      <c r="C38" s="440"/>
      <c r="D38" s="77">
        <f>SUM(D39:D40)</f>
        <v>0</v>
      </c>
      <c r="E38" s="77">
        <f t="shared" ref="E38:G38" si="28">SUM(E39:E40)</f>
        <v>0</v>
      </c>
      <c r="F38" s="77">
        <f t="shared" si="28"/>
        <v>0</v>
      </c>
      <c r="G38" s="77">
        <f t="shared" si="28"/>
        <v>0</v>
      </c>
      <c r="H38" s="77">
        <f t="shared" ref="H38:J38" si="29">SUM(H39:H40)</f>
        <v>0</v>
      </c>
      <c r="I38" s="77">
        <f t="shared" si="29"/>
        <v>0</v>
      </c>
      <c r="J38" s="77">
        <f t="shared" si="29"/>
        <v>0</v>
      </c>
      <c r="K38" s="78">
        <f t="shared" ref="K38" si="30">SUM(K39:K40)</f>
        <v>0</v>
      </c>
    </row>
    <row r="39" spans="1:11" ht="15.75" customHeight="1" x14ac:dyDescent="0.25">
      <c r="A39" s="17"/>
      <c r="B39" s="437" t="s">
        <v>0</v>
      </c>
      <c r="C39" s="438"/>
      <c r="D39" s="275" t="s">
        <v>211</v>
      </c>
      <c r="E39" s="276"/>
      <c r="F39" s="318">
        <v>0</v>
      </c>
      <c r="G39" s="318">
        <v>0</v>
      </c>
      <c r="H39" s="318">
        <v>0</v>
      </c>
      <c r="I39" s="318">
        <v>0</v>
      </c>
      <c r="J39" s="318">
        <v>0</v>
      </c>
      <c r="K39" s="60">
        <v>0</v>
      </c>
    </row>
    <row r="40" spans="1:11" ht="15.75" customHeight="1" x14ac:dyDescent="0.25">
      <c r="A40" s="17"/>
      <c r="B40" s="437" t="s">
        <v>1</v>
      </c>
      <c r="C40" s="438"/>
      <c r="D40" s="275" t="s">
        <v>211</v>
      </c>
      <c r="E40" s="276"/>
      <c r="F40" s="318">
        <v>0</v>
      </c>
      <c r="G40" s="318">
        <v>0</v>
      </c>
      <c r="H40" s="318">
        <v>0</v>
      </c>
      <c r="I40" s="318">
        <v>0</v>
      </c>
      <c r="J40" s="318">
        <v>0</v>
      </c>
      <c r="K40" s="60">
        <v>0</v>
      </c>
    </row>
    <row r="41" spans="1:11" ht="44.25" customHeight="1" x14ac:dyDescent="0.25">
      <c r="A41" s="76"/>
      <c r="B41" s="439" t="s">
        <v>17</v>
      </c>
      <c r="C41" s="440"/>
      <c r="D41" s="77">
        <f>SUM(D42:D43)</f>
        <v>0</v>
      </c>
      <c r="E41" s="77">
        <f t="shared" ref="E41:G41" si="31">SUM(E42:E43)</f>
        <v>0</v>
      </c>
      <c r="F41" s="77">
        <f t="shared" si="31"/>
        <v>15</v>
      </c>
      <c r="G41" s="77">
        <f t="shared" si="31"/>
        <v>0</v>
      </c>
      <c r="H41" s="77">
        <f t="shared" ref="H41:J41" si="32">SUM(H42:H43)</f>
        <v>374</v>
      </c>
      <c r="I41" s="77">
        <f t="shared" si="32"/>
        <v>0</v>
      </c>
      <c r="J41" s="77">
        <f t="shared" si="32"/>
        <v>373</v>
      </c>
      <c r="K41" s="78">
        <f t="shared" ref="K41" si="33">SUM(K42:K43)</f>
        <v>0</v>
      </c>
    </row>
    <row r="42" spans="1:11" ht="15.75" customHeight="1" x14ac:dyDescent="0.25">
      <c r="A42" s="17"/>
      <c r="B42" s="437" t="s">
        <v>0</v>
      </c>
      <c r="C42" s="438"/>
      <c r="D42" s="277" t="s">
        <v>211</v>
      </c>
      <c r="E42" s="278"/>
      <c r="F42" s="318">
        <v>11</v>
      </c>
      <c r="G42" s="318">
        <v>0</v>
      </c>
      <c r="H42" s="318">
        <v>274</v>
      </c>
      <c r="I42" s="318">
        <v>0</v>
      </c>
      <c r="J42" s="318">
        <v>281</v>
      </c>
      <c r="K42" s="60">
        <v>0</v>
      </c>
    </row>
    <row r="43" spans="1:11" ht="15.75" customHeight="1" x14ac:dyDescent="0.25">
      <c r="A43" s="17"/>
      <c r="B43" s="437" t="s">
        <v>1</v>
      </c>
      <c r="C43" s="438"/>
      <c r="D43" s="277" t="s">
        <v>211</v>
      </c>
      <c r="E43" s="278"/>
      <c r="F43" s="318">
        <v>4</v>
      </c>
      <c r="G43" s="318">
        <v>0</v>
      </c>
      <c r="H43" s="318">
        <v>100</v>
      </c>
      <c r="I43" s="318">
        <v>0</v>
      </c>
      <c r="J43" s="318">
        <v>92</v>
      </c>
      <c r="K43" s="60">
        <v>0</v>
      </c>
    </row>
    <row r="44" spans="1:11" ht="34.5" customHeight="1" x14ac:dyDescent="0.25">
      <c r="A44" s="76"/>
      <c r="B44" s="439" t="s">
        <v>18</v>
      </c>
      <c r="C44" s="440"/>
      <c r="D44" s="79">
        <f>SUM(D45:D46)</f>
        <v>0</v>
      </c>
      <c r="E44" s="79">
        <f t="shared" ref="E44:G44" si="34">SUM(E45:E46)</f>
        <v>0</v>
      </c>
      <c r="F44" s="77">
        <f t="shared" si="34"/>
        <v>0</v>
      </c>
      <c r="G44" s="77">
        <f t="shared" si="34"/>
        <v>0</v>
      </c>
      <c r="H44" s="77">
        <f t="shared" ref="H44:J44" si="35">SUM(H45:H46)</f>
        <v>0</v>
      </c>
      <c r="I44" s="77">
        <f t="shared" si="35"/>
        <v>0</v>
      </c>
      <c r="J44" s="77">
        <f t="shared" si="35"/>
        <v>0</v>
      </c>
      <c r="K44" s="78">
        <f t="shared" ref="K44" si="36">SUM(K45:K46)</f>
        <v>0</v>
      </c>
    </row>
    <row r="45" spans="1:11" ht="15.75" customHeight="1" x14ac:dyDescent="0.25">
      <c r="A45" s="80"/>
      <c r="B45" s="316" t="s">
        <v>0</v>
      </c>
      <c r="C45" s="317"/>
      <c r="D45" s="277" t="s">
        <v>211</v>
      </c>
      <c r="E45" s="278"/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61">
        <v>0</v>
      </c>
    </row>
    <row r="46" spans="1:11" ht="15.75" customHeight="1" x14ac:dyDescent="0.25">
      <c r="A46" s="80"/>
      <c r="B46" s="316" t="s">
        <v>1</v>
      </c>
      <c r="C46" s="317"/>
      <c r="D46" s="277" t="s">
        <v>211</v>
      </c>
      <c r="E46" s="278"/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61">
        <v>0</v>
      </c>
    </row>
    <row r="47" spans="1:11" ht="33.75" customHeight="1" x14ac:dyDescent="0.25">
      <c r="A47" s="76"/>
      <c r="B47" s="439" t="s">
        <v>311</v>
      </c>
      <c r="C47" s="440"/>
      <c r="D47" s="79">
        <f>SUM(D48:D49)</f>
        <v>0</v>
      </c>
      <c r="E47" s="79">
        <f t="shared" ref="E47:K47" si="37">SUM(E48:E49)</f>
        <v>0</v>
      </c>
      <c r="F47" s="77">
        <f t="shared" si="37"/>
        <v>0</v>
      </c>
      <c r="G47" s="77">
        <f t="shared" si="37"/>
        <v>0</v>
      </c>
      <c r="H47" s="77">
        <f t="shared" si="37"/>
        <v>0</v>
      </c>
      <c r="I47" s="77">
        <f t="shared" si="37"/>
        <v>0</v>
      </c>
      <c r="J47" s="77">
        <f t="shared" si="37"/>
        <v>0</v>
      </c>
      <c r="K47" s="78">
        <f t="shared" si="37"/>
        <v>0</v>
      </c>
    </row>
    <row r="48" spans="1:11" ht="15.75" customHeight="1" x14ac:dyDescent="0.25">
      <c r="A48" s="80"/>
      <c r="B48" s="339" t="s">
        <v>0</v>
      </c>
      <c r="C48" s="340"/>
      <c r="D48" s="277" t="s">
        <v>211</v>
      </c>
      <c r="E48" s="278"/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61">
        <v>0</v>
      </c>
    </row>
    <row r="49" spans="1:15" ht="15.75" customHeight="1" x14ac:dyDescent="0.25">
      <c r="A49" s="80"/>
      <c r="B49" s="339" t="s">
        <v>1</v>
      </c>
      <c r="C49" s="340"/>
      <c r="D49" s="277" t="s">
        <v>211</v>
      </c>
      <c r="E49" s="278"/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61">
        <v>0</v>
      </c>
    </row>
    <row r="50" spans="1:15" x14ac:dyDescent="0.25">
      <c r="A50" s="15"/>
      <c r="B50" s="15"/>
      <c r="C50" s="15"/>
      <c r="D50" s="15"/>
      <c r="E50" s="281"/>
      <c r="F50" s="15"/>
      <c r="G50" s="15"/>
      <c r="H50" s="319"/>
      <c r="I50" s="93"/>
      <c r="J50" s="93"/>
      <c r="K50" s="93"/>
    </row>
    <row r="51" spans="1:15" ht="52.5" customHeight="1" x14ac:dyDescent="0.25">
      <c r="A51" s="441" t="s">
        <v>230</v>
      </c>
      <c r="B51" s="441"/>
      <c r="C51" s="441"/>
      <c r="D51" s="441"/>
      <c r="E51" s="441"/>
      <c r="F51" s="441"/>
      <c r="G51" s="441"/>
      <c r="H51" s="441"/>
      <c r="I51" s="441"/>
      <c r="J51" s="441"/>
      <c r="K51" s="441"/>
      <c r="L51" s="235"/>
      <c r="M51" s="235"/>
      <c r="N51" s="235"/>
      <c r="O51" s="235"/>
    </row>
    <row r="52" spans="1:15" x14ac:dyDescent="0.25">
      <c r="A52" s="15"/>
      <c r="B52" s="15"/>
      <c r="C52" s="15"/>
      <c r="D52" s="15"/>
      <c r="E52" s="281"/>
      <c r="F52" s="15"/>
      <c r="G52" s="15"/>
      <c r="H52" s="319"/>
      <c r="I52" s="93"/>
      <c r="J52" s="148"/>
      <c r="K52" s="148"/>
    </row>
    <row r="53" spans="1:15" x14ac:dyDescent="0.25">
      <c r="A53" s="15"/>
      <c r="B53" s="15"/>
      <c r="C53" s="15"/>
      <c r="D53" s="15"/>
      <c r="E53" s="281"/>
      <c r="F53" s="15"/>
      <c r="G53" s="15"/>
      <c r="H53" s="319"/>
      <c r="I53" s="93"/>
      <c r="J53" s="319"/>
      <c r="K53" s="319"/>
    </row>
    <row r="54" spans="1:15" ht="31.5" customHeight="1" x14ac:dyDescent="0.25">
      <c r="A54" s="451" t="s">
        <v>220</v>
      </c>
      <c r="B54" s="451"/>
      <c r="C54" s="451"/>
      <c r="D54" s="451"/>
      <c r="E54" s="451"/>
      <c r="F54" s="451"/>
      <c r="G54" s="451"/>
      <c r="H54" s="451"/>
      <c r="I54" s="451"/>
      <c r="J54" s="451"/>
      <c r="K54" s="451"/>
    </row>
    <row r="55" spans="1:15" ht="24" customHeight="1" x14ac:dyDescent="0.25">
      <c r="A55" s="452" t="s">
        <v>221</v>
      </c>
      <c r="B55" s="452"/>
      <c r="C55" s="452"/>
      <c r="D55" s="452"/>
      <c r="E55" s="452"/>
      <c r="F55" s="452"/>
      <c r="G55" s="452"/>
      <c r="H55" s="452"/>
      <c r="I55" s="452"/>
      <c r="J55" s="452"/>
      <c r="K55" s="452"/>
    </row>
    <row r="56" spans="1:15" x14ac:dyDescent="0.25">
      <c r="A56" s="168"/>
      <c r="B56" s="15"/>
      <c r="C56" s="15"/>
      <c r="D56" s="15"/>
      <c r="E56" s="281"/>
      <c r="F56" s="15"/>
      <c r="G56" s="15"/>
      <c r="H56" s="93"/>
      <c r="I56" s="148"/>
      <c r="J56" s="93"/>
      <c r="K56" s="93"/>
    </row>
    <row r="57" spans="1:15" x14ac:dyDescent="0.25">
      <c r="A57" s="15"/>
      <c r="B57" s="15"/>
      <c r="C57" s="15"/>
      <c r="D57" s="15"/>
      <c r="E57" s="281"/>
      <c r="F57" s="15"/>
      <c r="G57" s="15"/>
      <c r="H57" s="91"/>
      <c r="I57" s="148"/>
      <c r="J57" s="148"/>
      <c r="K57" s="148"/>
    </row>
    <row r="58" spans="1:15" x14ac:dyDescent="0.25">
      <c r="A58" s="15"/>
      <c r="B58" s="15"/>
      <c r="C58" s="15"/>
      <c r="D58" s="15"/>
      <c r="E58" s="281"/>
      <c r="F58" s="15"/>
      <c r="G58" s="15"/>
      <c r="H58" s="93"/>
      <c r="I58" s="148"/>
      <c r="J58" s="15"/>
      <c r="K58" s="15"/>
    </row>
    <row r="59" spans="1:15" x14ac:dyDescent="0.25">
      <c r="A59" s="15"/>
      <c r="B59" s="15"/>
      <c r="C59" s="15"/>
      <c r="D59" s="15"/>
      <c r="E59" s="281"/>
      <c r="F59" s="15"/>
      <c r="G59" s="15"/>
      <c r="H59" s="93"/>
      <c r="I59" s="148"/>
      <c r="J59" s="15"/>
      <c r="K59" s="15"/>
    </row>
    <row r="60" spans="1:15" x14ac:dyDescent="0.25">
      <c r="H60" s="9"/>
      <c r="I60" s="9"/>
    </row>
  </sheetData>
  <sheetProtection password="E01D" sheet="1" objects="1" scenarios="1"/>
  <mergeCells count="45">
    <mergeCell ref="A54:K54"/>
    <mergeCell ref="A55:K55"/>
    <mergeCell ref="A1:K1"/>
    <mergeCell ref="A2:C2"/>
    <mergeCell ref="B25:C25"/>
    <mergeCell ref="B22:C22"/>
    <mergeCell ref="B21:C21"/>
    <mergeCell ref="B19:C19"/>
    <mergeCell ref="B20:C20"/>
    <mergeCell ref="B18:C18"/>
    <mergeCell ref="B16:C16"/>
    <mergeCell ref="B17:C17"/>
    <mergeCell ref="B4:C4"/>
    <mergeCell ref="B5:C5"/>
    <mergeCell ref="B3:C3"/>
    <mergeCell ref="B6:C6"/>
    <mergeCell ref="B11:C11"/>
    <mergeCell ref="B13:C13"/>
    <mergeCell ref="B14:C14"/>
    <mergeCell ref="B37:C37"/>
    <mergeCell ref="B39:C39"/>
    <mergeCell ref="B26:C26"/>
    <mergeCell ref="B27:C27"/>
    <mergeCell ref="B38:C38"/>
    <mergeCell ref="A51:K51"/>
    <mergeCell ref="B47:C47"/>
    <mergeCell ref="B7:C7"/>
    <mergeCell ref="B8:C8"/>
    <mergeCell ref="B33:C33"/>
    <mergeCell ref="B34:C34"/>
    <mergeCell ref="B36:C36"/>
    <mergeCell ref="B32:C32"/>
    <mergeCell ref="B35:C35"/>
    <mergeCell ref="B30:C30"/>
    <mergeCell ref="B31:C31"/>
    <mergeCell ref="B24:C24"/>
    <mergeCell ref="B9:C9"/>
    <mergeCell ref="B12:C12"/>
    <mergeCell ref="B23:C23"/>
    <mergeCell ref="B10:C10"/>
    <mergeCell ref="B40:C40"/>
    <mergeCell ref="B42:C42"/>
    <mergeCell ref="B44:C44"/>
    <mergeCell ref="B43:C43"/>
    <mergeCell ref="B41:C41"/>
  </mergeCells>
  <pageMargins left="0.7" right="0.7" top="0.75" bottom="0.75" header="0.3" footer="0.3"/>
  <pageSetup paperSize="9" scale="5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31" zoomScaleNormal="100" zoomScaleSheetLayoutView="90" workbookViewId="0">
      <selection activeCell="O30" sqref="O30"/>
    </sheetView>
  </sheetViews>
  <sheetFormatPr defaultRowHeight="15" x14ac:dyDescent="0.25"/>
  <cols>
    <col min="1" max="1" width="5.42578125" customWidth="1"/>
    <col min="3" max="3" width="16" customWidth="1"/>
    <col min="4" max="4" width="11.85546875" customWidth="1"/>
    <col min="5" max="5" width="11.42578125" customWidth="1"/>
    <col min="6" max="7" width="11.140625" customWidth="1"/>
    <col min="8" max="8" width="11.42578125" customWidth="1"/>
    <col min="9" max="9" width="12.140625" customWidth="1"/>
    <col min="10" max="10" width="13.140625" customWidth="1"/>
    <col min="11" max="11" width="12.85546875" customWidth="1"/>
    <col min="12" max="12" width="13.42578125" customWidth="1"/>
  </cols>
  <sheetData>
    <row r="1" spans="1:12" ht="45" customHeight="1" x14ac:dyDescent="0.25">
      <c r="A1" s="651" t="s">
        <v>81</v>
      </c>
      <c r="B1" s="651"/>
      <c r="C1" s="651"/>
      <c r="D1" s="651"/>
      <c r="E1" s="651"/>
      <c r="F1" s="651"/>
      <c r="G1" s="15"/>
      <c r="H1" s="15"/>
      <c r="I1" s="15"/>
      <c r="J1" s="15"/>
      <c r="K1" s="15"/>
      <c r="L1" s="15"/>
    </row>
    <row r="2" spans="1:12" ht="45" customHeight="1" x14ac:dyDescent="0.25">
      <c r="A2" s="797" t="s">
        <v>63</v>
      </c>
      <c r="B2" s="788" t="s">
        <v>333</v>
      </c>
      <c r="C2" s="788"/>
      <c r="D2" s="788" t="s">
        <v>331</v>
      </c>
      <c r="E2" s="788"/>
      <c r="F2" s="788"/>
      <c r="G2" s="788" t="s">
        <v>332</v>
      </c>
      <c r="H2" s="788"/>
      <c r="I2" s="788"/>
      <c r="J2" s="784" t="s">
        <v>334</v>
      </c>
      <c r="K2" s="785"/>
      <c r="L2" s="786"/>
    </row>
    <row r="3" spans="1:12" ht="35.25" customHeight="1" x14ac:dyDescent="0.25">
      <c r="A3" s="797"/>
      <c r="B3" s="788"/>
      <c r="C3" s="788"/>
      <c r="D3" s="358" t="s">
        <v>39</v>
      </c>
      <c r="E3" s="358" t="s">
        <v>40</v>
      </c>
      <c r="F3" s="358" t="s">
        <v>237</v>
      </c>
      <c r="G3" s="358" t="s">
        <v>39</v>
      </c>
      <c r="H3" s="358" t="s">
        <v>40</v>
      </c>
      <c r="I3" s="358" t="s">
        <v>237</v>
      </c>
      <c r="J3" s="365" t="s">
        <v>39</v>
      </c>
      <c r="K3" s="365" t="s">
        <v>40</v>
      </c>
      <c r="L3" s="365" t="s">
        <v>237</v>
      </c>
    </row>
    <row r="4" spans="1:12" s="368" customFormat="1" ht="15.75" x14ac:dyDescent="0.25">
      <c r="A4" s="366">
        <v>1</v>
      </c>
      <c r="B4" s="793" t="s">
        <v>257</v>
      </c>
      <c r="C4" s="793"/>
      <c r="D4" s="367">
        <f>SUM(D5:D6)</f>
        <v>0</v>
      </c>
      <c r="E4" s="367">
        <f t="shared" ref="E4:I4" si="0">SUM(E5:E6)</f>
        <v>0</v>
      </c>
      <c r="F4" s="367">
        <f t="shared" si="0"/>
        <v>0</v>
      </c>
      <c r="G4" s="367">
        <f t="shared" si="0"/>
        <v>0</v>
      </c>
      <c r="H4" s="367">
        <f t="shared" si="0"/>
        <v>0</v>
      </c>
      <c r="I4" s="367">
        <f t="shared" si="0"/>
        <v>0</v>
      </c>
      <c r="J4" s="373">
        <f>D4+G4</f>
        <v>0</v>
      </c>
      <c r="K4" s="373">
        <f>E4+H4</f>
        <v>0</v>
      </c>
      <c r="L4" s="373">
        <f>F4+I4</f>
        <v>0</v>
      </c>
    </row>
    <row r="5" spans="1:12" s="11" customFormat="1" ht="15.75" x14ac:dyDescent="0.25">
      <c r="A5" s="299"/>
      <c r="B5" s="789" t="s">
        <v>0</v>
      </c>
      <c r="C5" s="789"/>
      <c r="D5" s="360">
        <v>0</v>
      </c>
      <c r="E5" s="360">
        <v>0</v>
      </c>
      <c r="F5" s="361">
        <v>0</v>
      </c>
      <c r="G5" s="361">
        <v>0</v>
      </c>
      <c r="H5" s="361">
        <v>0</v>
      </c>
      <c r="I5" s="361">
        <v>0</v>
      </c>
      <c r="J5" s="373">
        <f t="shared" ref="J5:J45" si="1">D5+G5</f>
        <v>0</v>
      </c>
      <c r="K5" s="373">
        <f t="shared" ref="K5:K45" si="2">E5+H5</f>
        <v>0</v>
      </c>
      <c r="L5" s="373">
        <f t="shared" ref="L5:L45" si="3">F5+I5</f>
        <v>0</v>
      </c>
    </row>
    <row r="6" spans="1:12" s="11" customFormat="1" ht="15.75" x14ac:dyDescent="0.25">
      <c r="A6" s="299"/>
      <c r="B6" s="789" t="s">
        <v>1</v>
      </c>
      <c r="C6" s="789"/>
      <c r="D6" s="360">
        <v>0</v>
      </c>
      <c r="E6" s="360">
        <v>0</v>
      </c>
      <c r="F6" s="361">
        <v>0</v>
      </c>
      <c r="G6" s="361">
        <v>0</v>
      </c>
      <c r="H6" s="361">
        <v>0</v>
      </c>
      <c r="I6" s="361">
        <v>0</v>
      </c>
      <c r="J6" s="373">
        <f t="shared" si="1"/>
        <v>0</v>
      </c>
      <c r="K6" s="373">
        <f t="shared" si="2"/>
        <v>0</v>
      </c>
      <c r="L6" s="373">
        <f t="shared" si="3"/>
        <v>0</v>
      </c>
    </row>
    <row r="7" spans="1:12" s="368" customFormat="1" ht="15.75" x14ac:dyDescent="0.25">
      <c r="A7" s="366">
        <v>2</v>
      </c>
      <c r="B7" s="793" t="s">
        <v>258</v>
      </c>
      <c r="C7" s="793"/>
      <c r="D7" s="367">
        <f>SUM(D8:D9)</f>
        <v>0</v>
      </c>
      <c r="E7" s="367">
        <f t="shared" ref="E7:I7" si="4">SUM(E8:E9)</f>
        <v>0</v>
      </c>
      <c r="F7" s="367">
        <f t="shared" si="4"/>
        <v>0</v>
      </c>
      <c r="G7" s="367">
        <f t="shared" si="4"/>
        <v>0</v>
      </c>
      <c r="H7" s="367">
        <f t="shared" si="4"/>
        <v>0</v>
      </c>
      <c r="I7" s="367">
        <f t="shared" si="4"/>
        <v>0</v>
      </c>
      <c r="J7" s="373">
        <f t="shared" si="1"/>
        <v>0</v>
      </c>
      <c r="K7" s="373">
        <f t="shared" si="2"/>
        <v>0</v>
      </c>
      <c r="L7" s="373">
        <f t="shared" si="3"/>
        <v>0</v>
      </c>
    </row>
    <row r="8" spans="1:12" s="11" customFormat="1" ht="15.75" x14ac:dyDescent="0.25">
      <c r="A8" s="299"/>
      <c r="B8" s="789" t="s">
        <v>0</v>
      </c>
      <c r="C8" s="789"/>
      <c r="D8" s="360">
        <v>0</v>
      </c>
      <c r="E8" s="360">
        <v>0</v>
      </c>
      <c r="F8" s="361">
        <v>0</v>
      </c>
      <c r="G8" s="361">
        <v>0</v>
      </c>
      <c r="H8" s="361">
        <v>0</v>
      </c>
      <c r="I8" s="361">
        <v>0</v>
      </c>
      <c r="J8" s="373">
        <f t="shared" si="1"/>
        <v>0</v>
      </c>
      <c r="K8" s="373">
        <f t="shared" si="2"/>
        <v>0</v>
      </c>
      <c r="L8" s="373">
        <f t="shared" si="3"/>
        <v>0</v>
      </c>
    </row>
    <row r="9" spans="1:12" s="11" customFormat="1" ht="15.75" x14ac:dyDescent="0.25">
      <c r="A9" s="299"/>
      <c r="B9" s="789" t="s">
        <v>1</v>
      </c>
      <c r="C9" s="789"/>
      <c r="D9" s="360">
        <v>0</v>
      </c>
      <c r="E9" s="360">
        <v>0</v>
      </c>
      <c r="F9" s="361">
        <v>0</v>
      </c>
      <c r="G9" s="361">
        <v>0</v>
      </c>
      <c r="H9" s="361">
        <v>0</v>
      </c>
      <c r="I9" s="361">
        <v>0</v>
      </c>
      <c r="J9" s="373">
        <f t="shared" si="1"/>
        <v>0</v>
      </c>
      <c r="K9" s="373">
        <f t="shared" si="2"/>
        <v>0</v>
      </c>
      <c r="L9" s="373">
        <f t="shared" si="3"/>
        <v>0</v>
      </c>
    </row>
    <row r="10" spans="1:12" s="368" customFormat="1" ht="15.75" x14ac:dyDescent="0.25">
      <c r="A10" s="366">
        <v>3</v>
      </c>
      <c r="B10" s="793" t="s">
        <v>259</v>
      </c>
      <c r="C10" s="793"/>
      <c r="D10" s="367">
        <f>SUM(D11:D12)</f>
        <v>0</v>
      </c>
      <c r="E10" s="367">
        <f t="shared" ref="E10:I10" si="5">SUM(E11:E12)</f>
        <v>0</v>
      </c>
      <c r="F10" s="367">
        <f t="shared" si="5"/>
        <v>0</v>
      </c>
      <c r="G10" s="367">
        <f t="shared" si="5"/>
        <v>0</v>
      </c>
      <c r="H10" s="367">
        <f t="shared" si="5"/>
        <v>0</v>
      </c>
      <c r="I10" s="367">
        <f t="shared" si="5"/>
        <v>0</v>
      </c>
      <c r="J10" s="373">
        <f t="shared" si="1"/>
        <v>0</v>
      </c>
      <c r="K10" s="373">
        <f t="shared" si="2"/>
        <v>0</v>
      </c>
      <c r="L10" s="373">
        <f t="shared" si="3"/>
        <v>0</v>
      </c>
    </row>
    <row r="11" spans="1:12" s="11" customFormat="1" ht="15.75" x14ac:dyDescent="0.25">
      <c r="A11" s="299"/>
      <c r="B11" s="789" t="s">
        <v>0</v>
      </c>
      <c r="C11" s="789"/>
      <c r="D11" s="360">
        <v>0</v>
      </c>
      <c r="E11" s="360">
        <v>0</v>
      </c>
      <c r="F11" s="361">
        <v>0</v>
      </c>
      <c r="G11" s="361">
        <v>0</v>
      </c>
      <c r="H11" s="361">
        <v>0</v>
      </c>
      <c r="I11" s="361">
        <v>0</v>
      </c>
      <c r="J11" s="373">
        <f t="shared" si="1"/>
        <v>0</v>
      </c>
      <c r="K11" s="373">
        <f t="shared" si="2"/>
        <v>0</v>
      </c>
      <c r="L11" s="373">
        <f t="shared" si="3"/>
        <v>0</v>
      </c>
    </row>
    <row r="12" spans="1:12" s="11" customFormat="1" ht="15.75" x14ac:dyDescent="0.25">
      <c r="A12" s="299"/>
      <c r="B12" s="789" t="s">
        <v>1</v>
      </c>
      <c r="C12" s="789"/>
      <c r="D12" s="360">
        <v>0</v>
      </c>
      <c r="E12" s="360">
        <v>0</v>
      </c>
      <c r="F12" s="361">
        <v>0</v>
      </c>
      <c r="G12" s="361">
        <v>0</v>
      </c>
      <c r="H12" s="361">
        <v>0</v>
      </c>
      <c r="I12" s="361">
        <v>0</v>
      </c>
      <c r="J12" s="373">
        <f t="shared" si="1"/>
        <v>0</v>
      </c>
      <c r="K12" s="373">
        <f t="shared" si="2"/>
        <v>0</v>
      </c>
      <c r="L12" s="373">
        <f t="shared" si="3"/>
        <v>0</v>
      </c>
    </row>
    <row r="13" spans="1:12" s="368" customFormat="1" ht="16.5" customHeight="1" x14ac:dyDescent="0.25">
      <c r="A13" s="366">
        <v>4</v>
      </c>
      <c r="B13" s="798" t="s">
        <v>260</v>
      </c>
      <c r="C13" s="798"/>
      <c r="D13" s="367">
        <f>SUM(D14:D15)</f>
        <v>0</v>
      </c>
      <c r="E13" s="367">
        <f t="shared" ref="E13:I13" si="6">SUM(E14:E15)</f>
        <v>0</v>
      </c>
      <c r="F13" s="367">
        <f t="shared" si="6"/>
        <v>0</v>
      </c>
      <c r="G13" s="367">
        <f t="shared" si="6"/>
        <v>0</v>
      </c>
      <c r="H13" s="367">
        <f t="shared" si="6"/>
        <v>0</v>
      </c>
      <c r="I13" s="367">
        <f t="shared" si="6"/>
        <v>0</v>
      </c>
      <c r="J13" s="373">
        <f t="shared" si="1"/>
        <v>0</v>
      </c>
      <c r="K13" s="373">
        <f t="shared" si="2"/>
        <v>0</v>
      </c>
      <c r="L13" s="373">
        <f t="shared" si="3"/>
        <v>0</v>
      </c>
    </row>
    <row r="14" spans="1:12" s="11" customFormat="1" ht="15.75" x14ac:dyDescent="0.25">
      <c r="A14" s="158"/>
      <c r="B14" s="789" t="s">
        <v>0</v>
      </c>
      <c r="C14" s="789"/>
      <c r="D14" s="360">
        <v>0</v>
      </c>
      <c r="E14" s="360">
        <v>0</v>
      </c>
      <c r="F14" s="361">
        <v>0</v>
      </c>
      <c r="G14" s="361">
        <v>0</v>
      </c>
      <c r="H14" s="361">
        <v>0</v>
      </c>
      <c r="I14" s="361">
        <v>0</v>
      </c>
      <c r="J14" s="373">
        <f t="shared" si="1"/>
        <v>0</v>
      </c>
      <c r="K14" s="373">
        <f t="shared" si="2"/>
        <v>0</v>
      </c>
      <c r="L14" s="373">
        <f t="shared" si="3"/>
        <v>0</v>
      </c>
    </row>
    <row r="15" spans="1:12" s="11" customFormat="1" ht="15.75" x14ac:dyDescent="0.25">
      <c r="A15" s="158"/>
      <c r="B15" s="789" t="s">
        <v>1</v>
      </c>
      <c r="C15" s="789"/>
      <c r="D15" s="360">
        <v>0</v>
      </c>
      <c r="E15" s="360">
        <v>0</v>
      </c>
      <c r="F15" s="361">
        <v>0</v>
      </c>
      <c r="G15" s="361">
        <v>0</v>
      </c>
      <c r="H15" s="361">
        <v>0</v>
      </c>
      <c r="I15" s="361">
        <v>0</v>
      </c>
      <c r="J15" s="373">
        <f t="shared" si="1"/>
        <v>0</v>
      </c>
      <c r="K15" s="373">
        <f t="shared" si="2"/>
        <v>0</v>
      </c>
      <c r="L15" s="373">
        <f t="shared" si="3"/>
        <v>0</v>
      </c>
    </row>
    <row r="16" spans="1:12" s="368" customFormat="1" ht="15.75" x14ac:dyDescent="0.25">
      <c r="A16" s="366">
        <v>5</v>
      </c>
      <c r="B16" s="794" t="s">
        <v>261</v>
      </c>
      <c r="C16" s="794"/>
      <c r="D16" s="367">
        <f>D17+D18</f>
        <v>0</v>
      </c>
      <c r="E16" s="367">
        <f t="shared" ref="E16:I16" si="7">E17+E18</f>
        <v>0</v>
      </c>
      <c r="F16" s="367">
        <f t="shared" si="7"/>
        <v>0</v>
      </c>
      <c r="G16" s="367">
        <f t="shared" si="7"/>
        <v>0</v>
      </c>
      <c r="H16" s="367">
        <f t="shared" si="7"/>
        <v>0</v>
      </c>
      <c r="I16" s="367">
        <f t="shared" si="7"/>
        <v>0</v>
      </c>
      <c r="J16" s="373">
        <f t="shared" si="1"/>
        <v>0</v>
      </c>
      <c r="K16" s="373">
        <f t="shared" si="2"/>
        <v>0</v>
      </c>
      <c r="L16" s="373">
        <f t="shared" si="3"/>
        <v>0</v>
      </c>
    </row>
    <row r="17" spans="1:12" s="11" customFormat="1" ht="15.75" x14ac:dyDescent="0.25">
      <c r="A17" s="158"/>
      <c r="B17" s="789" t="s">
        <v>0</v>
      </c>
      <c r="C17" s="789"/>
      <c r="D17" s="360">
        <v>0</v>
      </c>
      <c r="E17" s="360">
        <v>0</v>
      </c>
      <c r="F17" s="361">
        <v>0</v>
      </c>
      <c r="G17" s="361">
        <v>0</v>
      </c>
      <c r="H17" s="361">
        <v>0</v>
      </c>
      <c r="I17" s="361">
        <v>0</v>
      </c>
      <c r="J17" s="373">
        <f t="shared" si="1"/>
        <v>0</v>
      </c>
      <c r="K17" s="373">
        <f t="shared" si="2"/>
        <v>0</v>
      </c>
      <c r="L17" s="373">
        <f t="shared" si="3"/>
        <v>0</v>
      </c>
    </row>
    <row r="18" spans="1:12" s="11" customFormat="1" ht="15.75" x14ac:dyDescent="0.25">
      <c r="A18" s="158"/>
      <c r="B18" s="789" t="s">
        <v>1</v>
      </c>
      <c r="C18" s="789"/>
      <c r="D18" s="360">
        <v>0</v>
      </c>
      <c r="E18" s="360">
        <v>0</v>
      </c>
      <c r="F18" s="361">
        <v>0</v>
      </c>
      <c r="G18" s="361">
        <v>0</v>
      </c>
      <c r="H18" s="361">
        <v>0</v>
      </c>
      <c r="I18" s="361">
        <v>0</v>
      </c>
      <c r="J18" s="373">
        <f t="shared" si="1"/>
        <v>0</v>
      </c>
      <c r="K18" s="373">
        <f t="shared" si="2"/>
        <v>0</v>
      </c>
      <c r="L18" s="373">
        <f t="shared" si="3"/>
        <v>0</v>
      </c>
    </row>
    <row r="19" spans="1:12" s="368" customFormat="1" ht="15.75" x14ac:dyDescent="0.25">
      <c r="A19" s="366">
        <v>6</v>
      </c>
      <c r="B19" s="793" t="s">
        <v>262</v>
      </c>
      <c r="C19" s="793"/>
      <c r="D19" s="367">
        <f>SUM(D20:D21)</f>
        <v>0</v>
      </c>
      <c r="E19" s="367">
        <f t="shared" ref="E19:I19" si="8">SUM(E20:E21)</f>
        <v>0</v>
      </c>
      <c r="F19" s="367">
        <f t="shared" si="8"/>
        <v>0</v>
      </c>
      <c r="G19" s="367">
        <f t="shared" si="8"/>
        <v>0</v>
      </c>
      <c r="H19" s="367">
        <f t="shared" si="8"/>
        <v>0</v>
      </c>
      <c r="I19" s="367">
        <f t="shared" si="8"/>
        <v>0</v>
      </c>
      <c r="J19" s="373">
        <f t="shared" si="1"/>
        <v>0</v>
      </c>
      <c r="K19" s="373">
        <f t="shared" si="2"/>
        <v>0</v>
      </c>
      <c r="L19" s="373">
        <f t="shared" si="3"/>
        <v>0</v>
      </c>
    </row>
    <row r="20" spans="1:12" s="11" customFormat="1" ht="15.75" x14ac:dyDescent="0.25">
      <c r="A20" s="158"/>
      <c r="B20" s="789" t="s">
        <v>0</v>
      </c>
      <c r="C20" s="789"/>
      <c r="D20" s="360">
        <v>0</v>
      </c>
      <c r="E20" s="360">
        <v>0</v>
      </c>
      <c r="F20" s="361">
        <v>0</v>
      </c>
      <c r="G20" s="361">
        <v>0</v>
      </c>
      <c r="H20" s="361">
        <v>0</v>
      </c>
      <c r="I20" s="361">
        <v>0</v>
      </c>
      <c r="J20" s="373">
        <f t="shared" si="1"/>
        <v>0</v>
      </c>
      <c r="K20" s="373">
        <f t="shared" si="2"/>
        <v>0</v>
      </c>
      <c r="L20" s="373">
        <f t="shared" si="3"/>
        <v>0</v>
      </c>
    </row>
    <row r="21" spans="1:12" s="11" customFormat="1" ht="15.75" x14ac:dyDescent="0.25">
      <c r="A21" s="158"/>
      <c r="B21" s="789" t="s">
        <v>1</v>
      </c>
      <c r="C21" s="789"/>
      <c r="D21" s="360">
        <v>0</v>
      </c>
      <c r="E21" s="360">
        <v>0</v>
      </c>
      <c r="F21" s="361">
        <v>0</v>
      </c>
      <c r="G21" s="361">
        <v>0</v>
      </c>
      <c r="H21" s="361">
        <v>0</v>
      </c>
      <c r="I21" s="361">
        <v>0</v>
      </c>
      <c r="J21" s="373">
        <f t="shared" si="1"/>
        <v>0</v>
      </c>
      <c r="K21" s="373">
        <f t="shared" si="2"/>
        <v>0</v>
      </c>
      <c r="L21" s="373">
        <f t="shared" si="3"/>
        <v>0</v>
      </c>
    </row>
    <row r="22" spans="1:12" s="368" customFormat="1" ht="30" customHeight="1" x14ac:dyDescent="0.25">
      <c r="A22" s="370">
        <v>7</v>
      </c>
      <c r="B22" s="790" t="s">
        <v>307</v>
      </c>
      <c r="C22" s="790"/>
      <c r="D22" s="375">
        <f>D23+D27</f>
        <v>0</v>
      </c>
      <c r="E22" s="375">
        <f t="shared" ref="E22:I22" si="9">E23+E27</f>
        <v>0</v>
      </c>
      <c r="F22" s="375">
        <f t="shared" si="9"/>
        <v>0</v>
      </c>
      <c r="G22" s="375">
        <f t="shared" si="9"/>
        <v>0</v>
      </c>
      <c r="H22" s="375">
        <f t="shared" si="9"/>
        <v>0</v>
      </c>
      <c r="I22" s="375">
        <f t="shared" si="9"/>
        <v>0</v>
      </c>
      <c r="J22" s="373">
        <f t="shared" si="1"/>
        <v>0</v>
      </c>
      <c r="K22" s="373">
        <f t="shared" si="2"/>
        <v>0</v>
      </c>
      <c r="L22" s="373">
        <f t="shared" si="3"/>
        <v>0</v>
      </c>
    </row>
    <row r="23" spans="1:12" s="11" customFormat="1" ht="15.75" x14ac:dyDescent="0.25">
      <c r="A23" s="158"/>
      <c r="B23" s="789" t="s">
        <v>0</v>
      </c>
      <c r="C23" s="789"/>
      <c r="D23" s="360">
        <v>0</v>
      </c>
      <c r="E23" s="360">
        <v>0</v>
      </c>
      <c r="F23" s="361">
        <v>0</v>
      </c>
      <c r="G23" s="361">
        <v>0</v>
      </c>
      <c r="H23" s="361">
        <v>0</v>
      </c>
      <c r="I23" s="361">
        <v>0</v>
      </c>
      <c r="J23" s="373">
        <f t="shared" si="1"/>
        <v>0</v>
      </c>
      <c r="K23" s="373">
        <f t="shared" si="2"/>
        <v>0</v>
      </c>
      <c r="L23" s="373">
        <f t="shared" si="3"/>
        <v>0</v>
      </c>
    </row>
    <row r="24" spans="1:12" s="11" customFormat="1" ht="15.75" x14ac:dyDescent="0.25">
      <c r="A24" s="158"/>
      <c r="B24" s="789" t="s">
        <v>1</v>
      </c>
      <c r="C24" s="789"/>
      <c r="D24" s="360">
        <v>0</v>
      </c>
      <c r="E24" s="360">
        <v>0</v>
      </c>
      <c r="F24" s="361">
        <v>0</v>
      </c>
      <c r="G24" s="361">
        <v>0</v>
      </c>
      <c r="H24" s="361">
        <v>0</v>
      </c>
      <c r="I24" s="361">
        <v>0</v>
      </c>
      <c r="J24" s="373">
        <f t="shared" si="1"/>
        <v>0</v>
      </c>
      <c r="K24" s="373">
        <f t="shared" si="2"/>
        <v>0</v>
      </c>
      <c r="L24" s="373">
        <f t="shared" si="3"/>
        <v>0</v>
      </c>
    </row>
    <row r="25" spans="1:12" s="368" customFormat="1" ht="30.75" customHeight="1" x14ac:dyDescent="0.25">
      <c r="A25" s="370">
        <v>8</v>
      </c>
      <c r="B25" s="790" t="s">
        <v>335</v>
      </c>
      <c r="C25" s="790"/>
      <c r="D25" s="375">
        <f>D26+D27</f>
        <v>0</v>
      </c>
      <c r="E25" s="375">
        <f t="shared" ref="E25:I25" si="10">E26+E27</f>
        <v>0</v>
      </c>
      <c r="F25" s="375">
        <f t="shared" si="10"/>
        <v>0</v>
      </c>
      <c r="G25" s="375">
        <f t="shared" si="10"/>
        <v>0</v>
      </c>
      <c r="H25" s="375">
        <f t="shared" si="10"/>
        <v>0</v>
      </c>
      <c r="I25" s="375">
        <f t="shared" si="10"/>
        <v>0</v>
      </c>
      <c r="J25" s="373">
        <f t="shared" si="1"/>
        <v>0</v>
      </c>
      <c r="K25" s="373">
        <f t="shared" si="2"/>
        <v>0</v>
      </c>
      <c r="L25" s="373">
        <f t="shared" si="3"/>
        <v>0</v>
      </c>
    </row>
    <row r="26" spans="1:12" s="11" customFormat="1" ht="15.75" x14ac:dyDescent="0.25">
      <c r="A26" s="158"/>
      <c r="B26" s="789" t="s">
        <v>0</v>
      </c>
      <c r="C26" s="789"/>
      <c r="D26" s="360">
        <v>0</v>
      </c>
      <c r="E26" s="360">
        <v>0</v>
      </c>
      <c r="F26" s="361">
        <v>0</v>
      </c>
      <c r="G26" s="361">
        <v>0</v>
      </c>
      <c r="H26" s="361">
        <v>0</v>
      </c>
      <c r="I26" s="361">
        <v>0</v>
      </c>
      <c r="J26" s="373">
        <f t="shared" si="1"/>
        <v>0</v>
      </c>
      <c r="K26" s="373">
        <f t="shared" si="2"/>
        <v>0</v>
      </c>
      <c r="L26" s="373">
        <f t="shared" si="3"/>
        <v>0</v>
      </c>
    </row>
    <row r="27" spans="1:12" s="11" customFormat="1" ht="15.75" x14ac:dyDescent="0.25">
      <c r="A27" s="158"/>
      <c r="B27" s="789" t="s">
        <v>1</v>
      </c>
      <c r="C27" s="789"/>
      <c r="D27" s="360">
        <v>0</v>
      </c>
      <c r="E27" s="360">
        <v>0</v>
      </c>
      <c r="F27" s="361">
        <v>0</v>
      </c>
      <c r="G27" s="361">
        <v>0</v>
      </c>
      <c r="H27" s="361">
        <v>0</v>
      </c>
      <c r="I27" s="361">
        <v>0</v>
      </c>
      <c r="J27" s="373">
        <f t="shared" si="1"/>
        <v>0</v>
      </c>
      <c r="K27" s="373">
        <f t="shared" si="2"/>
        <v>0</v>
      </c>
      <c r="L27" s="373">
        <f t="shared" si="3"/>
        <v>0</v>
      </c>
    </row>
    <row r="28" spans="1:12" s="11" customFormat="1" ht="15.75" x14ac:dyDescent="0.25">
      <c r="A28" s="795">
        <v>9</v>
      </c>
      <c r="B28" s="796" t="s">
        <v>23</v>
      </c>
      <c r="C28" s="796"/>
      <c r="D28" s="362">
        <f>D4+D7+D10+D13+D16+D19+D22+D25</f>
        <v>0</v>
      </c>
      <c r="E28" s="362">
        <f t="shared" ref="E28:I28" si="11">E4+E7+E10+E13+E16+E19+E22+E25</f>
        <v>0</v>
      </c>
      <c r="F28" s="362">
        <f t="shared" si="11"/>
        <v>0</v>
      </c>
      <c r="G28" s="362">
        <f t="shared" si="11"/>
        <v>0</v>
      </c>
      <c r="H28" s="362">
        <f t="shared" si="11"/>
        <v>0</v>
      </c>
      <c r="I28" s="362">
        <f t="shared" si="11"/>
        <v>0</v>
      </c>
      <c r="J28" s="378">
        <f t="shared" si="1"/>
        <v>0</v>
      </c>
      <c r="K28" s="378">
        <f t="shared" si="2"/>
        <v>0</v>
      </c>
      <c r="L28" s="378">
        <f t="shared" si="3"/>
        <v>0</v>
      </c>
    </row>
    <row r="29" spans="1:12" s="11" customFormat="1" ht="15.75" x14ac:dyDescent="0.25">
      <c r="A29" s="795"/>
      <c r="B29" s="792" t="s">
        <v>0</v>
      </c>
      <c r="C29" s="792"/>
      <c r="D29" s="363">
        <f>D5+D8+D11+D14+D17+D20+D23+D26</f>
        <v>0</v>
      </c>
      <c r="E29" s="363">
        <f t="shared" ref="E29:I29" si="12">E5+E8+E11+E14+E17+E20+E23+E26</f>
        <v>0</v>
      </c>
      <c r="F29" s="363">
        <f t="shared" si="12"/>
        <v>0</v>
      </c>
      <c r="G29" s="363">
        <f t="shared" si="12"/>
        <v>0</v>
      </c>
      <c r="H29" s="363">
        <f t="shared" si="12"/>
        <v>0</v>
      </c>
      <c r="I29" s="363">
        <f t="shared" si="12"/>
        <v>0</v>
      </c>
      <c r="J29" s="378">
        <f t="shared" si="1"/>
        <v>0</v>
      </c>
      <c r="K29" s="378">
        <f t="shared" si="2"/>
        <v>0</v>
      </c>
      <c r="L29" s="378">
        <f t="shared" si="3"/>
        <v>0</v>
      </c>
    </row>
    <row r="30" spans="1:12" s="11" customFormat="1" ht="15.75" x14ac:dyDescent="0.25">
      <c r="A30" s="795"/>
      <c r="B30" s="792" t="s">
        <v>1</v>
      </c>
      <c r="C30" s="792"/>
      <c r="D30" s="363">
        <f>D6+D9+D12+D15+D18+D21+D24+D27</f>
        <v>0</v>
      </c>
      <c r="E30" s="363">
        <f t="shared" ref="E30:I30" si="13">E6+E9+E12+E15+E18+E21+E24+E27</f>
        <v>0</v>
      </c>
      <c r="F30" s="363">
        <f t="shared" si="13"/>
        <v>0</v>
      </c>
      <c r="G30" s="363">
        <f t="shared" si="13"/>
        <v>0</v>
      </c>
      <c r="H30" s="363">
        <f t="shared" si="13"/>
        <v>0</v>
      </c>
      <c r="I30" s="363">
        <f t="shared" si="13"/>
        <v>0</v>
      </c>
      <c r="J30" s="378">
        <f t="shared" si="1"/>
        <v>0</v>
      </c>
      <c r="K30" s="378">
        <f t="shared" si="2"/>
        <v>0</v>
      </c>
      <c r="L30" s="378">
        <f t="shared" si="3"/>
        <v>0</v>
      </c>
    </row>
    <row r="31" spans="1:12" s="11" customFormat="1" ht="15.75" x14ac:dyDescent="0.25">
      <c r="A31" s="787" t="s">
        <v>314</v>
      </c>
      <c r="B31" s="787"/>
      <c r="C31" s="787"/>
      <c r="D31" s="364">
        <f>'№2. итоговое кол-во организаций'!F35</f>
        <v>0</v>
      </c>
      <c r="E31" s="364">
        <f>'№2. итоговое кол-во организаций'!J35</f>
        <v>0</v>
      </c>
      <c r="F31" s="364"/>
      <c r="G31" s="376">
        <f>'№2. итоговое кол-во организаций'!G35</f>
        <v>0</v>
      </c>
      <c r="H31" s="376">
        <f>'№2. итоговое кол-во организаций'!K35</f>
        <v>0</v>
      </c>
      <c r="I31" s="376"/>
      <c r="J31" s="379">
        <f t="shared" si="1"/>
        <v>0</v>
      </c>
      <c r="K31" s="379">
        <f t="shared" si="2"/>
        <v>0</v>
      </c>
      <c r="L31" s="379">
        <f t="shared" si="3"/>
        <v>0</v>
      </c>
    </row>
    <row r="32" spans="1:12" s="11" customFormat="1" ht="39" customHeight="1" x14ac:dyDescent="0.25">
      <c r="A32" s="371" t="s">
        <v>63</v>
      </c>
      <c r="B32" s="791" t="s">
        <v>264</v>
      </c>
      <c r="C32" s="791"/>
      <c r="D32" s="372" t="s">
        <v>39</v>
      </c>
      <c r="E32" s="372" t="s">
        <v>40</v>
      </c>
      <c r="F32" s="372" t="s">
        <v>237</v>
      </c>
      <c r="G32" s="372" t="s">
        <v>39</v>
      </c>
      <c r="H32" s="372" t="s">
        <v>40</v>
      </c>
      <c r="I32" s="372" t="s">
        <v>237</v>
      </c>
      <c r="J32" s="365" t="s">
        <v>39</v>
      </c>
      <c r="K32" s="365" t="s">
        <v>40</v>
      </c>
      <c r="L32" s="365" t="s">
        <v>237</v>
      </c>
    </row>
    <row r="33" spans="1:12" s="368" customFormat="1" ht="15.75" x14ac:dyDescent="0.25">
      <c r="A33" s="366">
        <v>1</v>
      </c>
      <c r="B33" s="793" t="s">
        <v>263</v>
      </c>
      <c r="C33" s="793"/>
      <c r="D33" s="367">
        <f>SUM(D34:D35)</f>
        <v>0</v>
      </c>
      <c r="E33" s="367">
        <f t="shared" ref="E33:I33" si="14">SUM(E34:E35)</f>
        <v>0</v>
      </c>
      <c r="F33" s="367">
        <f t="shared" si="14"/>
        <v>0</v>
      </c>
      <c r="G33" s="367">
        <f t="shared" si="14"/>
        <v>0</v>
      </c>
      <c r="H33" s="367">
        <f t="shared" si="14"/>
        <v>0</v>
      </c>
      <c r="I33" s="367">
        <f t="shared" si="14"/>
        <v>0</v>
      </c>
      <c r="J33" s="373">
        <f t="shared" si="1"/>
        <v>0</v>
      </c>
      <c r="K33" s="373">
        <f t="shared" si="2"/>
        <v>0</v>
      </c>
      <c r="L33" s="373">
        <f t="shared" si="3"/>
        <v>0</v>
      </c>
    </row>
    <row r="34" spans="1:12" s="11" customFormat="1" ht="15.75" x14ac:dyDescent="0.25">
      <c r="A34" s="299"/>
      <c r="B34" s="789" t="s">
        <v>0</v>
      </c>
      <c r="C34" s="789"/>
      <c r="D34" s="360">
        <v>0</v>
      </c>
      <c r="E34" s="360">
        <v>0</v>
      </c>
      <c r="F34" s="361">
        <v>0</v>
      </c>
      <c r="G34" s="361">
        <v>0</v>
      </c>
      <c r="H34" s="361">
        <v>0</v>
      </c>
      <c r="I34" s="361">
        <v>0</v>
      </c>
      <c r="J34" s="373">
        <f t="shared" si="1"/>
        <v>0</v>
      </c>
      <c r="K34" s="373">
        <f t="shared" si="2"/>
        <v>0</v>
      </c>
      <c r="L34" s="373">
        <f t="shared" si="3"/>
        <v>0</v>
      </c>
    </row>
    <row r="35" spans="1:12" s="11" customFormat="1" ht="15.75" x14ac:dyDescent="0.25">
      <c r="A35" s="299"/>
      <c r="B35" s="789" t="s">
        <v>1</v>
      </c>
      <c r="C35" s="789"/>
      <c r="D35" s="360">
        <v>0</v>
      </c>
      <c r="E35" s="360">
        <v>0</v>
      </c>
      <c r="F35" s="361">
        <v>0</v>
      </c>
      <c r="G35" s="361">
        <v>0</v>
      </c>
      <c r="H35" s="361">
        <v>0</v>
      </c>
      <c r="I35" s="361">
        <v>0</v>
      </c>
      <c r="J35" s="373">
        <f t="shared" si="1"/>
        <v>0</v>
      </c>
      <c r="K35" s="373">
        <f t="shared" si="2"/>
        <v>0</v>
      </c>
      <c r="L35" s="373">
        <f t="shared" si="3"/>
        <v>0</v>
      </c>
    </row>
    <row r="36" spans="1:12" s="368" customFormat="1" ht="15.75" x14ac:dyDescent="0.25">
      <c r="A36" s="366">
        <v>2</v>
      </c>
      <c r="B36" s="793" t="s">
        <v>70</v>
      </c>
      <c r="C36" s="793"/>
      <c r="D36" s="367">
        <f>SUM(D37:D38)</f>
        <v>0</v>
      </c>
      <c r="E36" s="367">
        <f t="shared" ref="E36:I36" si="15">SUM(E37:E38)</f>
        <v>0</v>
      </c>
      <c r="F36" s="367">
        <f t="shared" si="15"/>
        <v>0</v>
      </c>
      <c r="G36" s="367">
        <f t="shared" si="15"/>
        <v>0</v>
      </c>
      <c r="H36" s="367">
        <f t="shared" si="15"/>
        <v>0</v>
      </c>
      <c r="I36" s="367">
        <f t="shared" si="15"/>
        <v>0</v>
      </c>
      <c r="J36" s="373">
        <f t="shared" si="1"/>
        <v>0</v>
      </c>
      <c r="K36" s="373">
        <f t="shared" si="2"/>
        <v>0</v>
      </c>
      <c r="L36" s="373">
        <f t="shared" si="3"/>
        <v>0</v>
      </c>
    </row>
    <row r="37" spans="1:12" s="11" customFormat="1" ht="15.75" x14ac:dyDescent="0.25">
      <c r="A37" s="299"/>
      <c r="B37" s="789" t="s">
        <v>0</v>
      </c>
      <c r="C37" s="789"/>
      <c r="D37" s="360">
        <v>0</v>
      </c>
      <c r="E37" s="360">
        <v>0</v>
      </c>
      <c r="F37" s="361">
        <v>0</v>
      </c>
      <c r="G37" s="361">
        <v>0</v>
      </c>
      <c r="H37" s="361">
        <v>0</v>
      </c>
      <c r="I37" s="361">
        <v>0</v>
      </c>
      <c r="J37" s="373">
        <f t="shared" si="1"/>
        <v>0</v>
      </c>
      <c r="K37" s="373">
        <f t="shared" si="2"/>
        <v>0</v>
      </c>
      <c r="L37" s="373">
        <f t="shared" si="3"/>
        <v>0</v>
      </c>
    </row>
    <row r="38" spans="1:12" s="11" customFormat="1" ht="15.75" x14ac:dyDescent="0.25">
      <c r="A38" s="299"/>
      <c r="B38" s="789" t="s">
        <v>1</v>
      </c>
      <c r="C38" s="789"/>
      <c r="D38" s="360">
        <v>0</v>
      </c>
      <c r="E38" s="360">
        <v>0</v>
      </c>
      <c r="F38" s="361">
        <v>0</v>
      </c>
      <c r="G38" s="361">
        <v>0</v>
      </c>
      <c r="H38" s="361">
        <v>0</v>
      </c>
      <c r="I38" s="361">
        <v>0</v>
      </c>
      <c r="J38" s="373">
        <f t="shared" si="1"/>
        <v>0</v>
      </c>
      <c r="K38" s="373">
        <f t="shared" si="2"/>
        <v>0</v>
      </c>
      <c r="L38" s="373">
        <f t="shared" si="3"/>
        <v>0</v>
      </c>
    </row>
    <row r="39" spans="1:12" s="368" customFormat="1" ht="15.75" x14ac:dyDescent="0.25">
      <c r="A39" s="366">
        <v>3</v>
      </c>
      <c r="B39" s="377" t="s">
        <v>265</v>
      </c>
      <c r="C39" s="377"/>
      <c r="D39" s="369">
        <f>D40+D41</f>
        <v>0</v>
      </c>
      <c r="E39" s="369">
        <f t="shared" ref="E39:I39" si="16">E40+E41</f>
        <v>0</v>
      </c>
      <c r="F39" s="369">
        <f t="shared" si="16"/>
        <v>0</v>
      </c>
      <c r="G39" s="369">
        <f t="shared" si="16"/>
        <v>0</v>
      </c>
      <c r="H39" s="369">
        <f t="shared" si="16"/>
        <v>0</v>
      </c>
      <c r="I39" s="369">
        <f t="shared" si="16"/>
        <v>0</v>
      </c>
      <c r="J39" s="373">
        <f t="shared" si="1"/>
        <v>0</v>
      </c>
      <c r="K39" s="373">
        <f t="shared" si="2"/>
        <v>0</v>
      </c>
      <c r="L39" s="373">
        <f t="shared" si="3"/>
        <v>0</v>
      </c>
    </row>
    <row r="40" spans="1:12" s="11" customFormat="1" ht="15.75" x14ac:dyDescent="0.25">
      <c r="A40" s="158"/>
      <c r="B40" s="789" t="s">
        <v>0</v>
      </c>
      <c r="C40" s="789"/>
      <c r="D40" s="360">
        <v>0</v>
      </c>
      <c r="E40" s="360">
        <v>0</v>
      </c>
      <c r="F40" s="361">
        <v>0</v>
      </c>
      <c r="G40" s="361">
        <v>0</v>
      </c>
      <c r="H40" s="361">
        <v>0</v>
      </c>
      <c r="I40" s="361">
        <v>0</v>
      </c>
      <c r="J40" s="373">
        <f t="shared" si="1"/>
        <v>0</v>
      </c>
      <c r="K40" s="373">
        <f t="shared" si="2"/>
        <v>0</v>
      </c>
      <c r="L40" s="373">
        <f t="shared" si="3"/>
        <v>0</v>
      </c>
    </row>
    <row r="41" spans="1:12" s="11" customFormat="1" ht="15.75" x14ac:dyDescent="0.25">
      <c r="A41" s="158"/>
      <c r="B41" s="789" t="s">
        <v>1</v>
      </c>
      <c r="C41" s="789"/>
      <c r="D41" s="360">
        <v>0</v>
      </c>
      <c r="E41" s="360">
        <v>0</v>
      </c>
      <c r="F41" s="361">
        <v>0</v>
      </c>
      <c r="G41" s="361">
        <v>0</v>
      </c>
      <c r="H41" s="361">
        <v>0</v>
      </c>
      <c r="I41" s="361">
        <v>0</v>
      </c>
      <c r="J41" s="373">
        <f t="shared" si="1"/>
        <v>0</v>
      </c>
      <c r="K41" s="373">
        <f t="shared" si="2"/>
        <v>0</v>
      </c>
      <c r="L41" s="373">
        <f t="shared" si="3"/>
        <v>0</v>
      </c>
    </row>
    <row r="42" spans="1:12" ht="15.75" x14ac:dyDescent="0.25">
      <c r="A42" s="795">
        <v>4</v>
      </c>
      <c r="B42" s="796" t="s">
        <v>23</v>
      </c>
      <c r="C42" s="796"/>
      <c r="D42" s="362">
        <f>D39+D36+D33</f>
        <v>0</v>
      </c>
      <c r="E42" s="362">
        <f t="shared" ref="E42:I42" si="17">E39+E36+E33</f>
        <v>0</v>
      </c>
      <c r="F42" s="362">
        <f t="shared" si="17"/>
        <v>0</v>
      </c>
      <c r="G42" s="362">
        <f t="shared" si="17"/>
        <v>0</v>
      </c>
      <c r="H42" s="362">
        <f t="shared" si="17"/>
        <v>0</v>
      </c>
      <c r="I42" s="362">
        <f t="shared" si="17"/>
        <v>0</v>
      </c>
      <c r="J42" s="378">
        <f t="shared" si="1"/>
        <v>0</v>
      </c>
      <c r="K42" s="378">
        <f t="shared" si="2"/>
        <v>0</v>
      </c>
      <c r="L42" s="378">
        <f t="shared" si="3"/>
        <v>0</v>
      </c>
    </row>
    <row r="43" spans="1:12" ht="15.75" x14ac:dyDescent="0.25">
      <c r="A43" s="795"/>
      <c r="B43" s="792" t="s">
        <v>0</v>
      </c>
      <c r="C43" s="792"/>
      <c r="D43" s="363">
        <f>D40+D37+D34</f>
        <v>0</v>
      </c>
      <c r="E43" s="363">
        <f t="shared" ref="E43:I43" si="18">E40+E37+E34</f>
        <v>0</v>
      </c>
      <c r="F43" s="363">
        <f t="shared" si="18"/>
        <v>0</v>
      </c>
      <c r="G43" s="363">
        <f t="shared" si="18"/>
        <v>0</v>
      </c>
      <c r="H43" s="363">
        <f t="shared" si="18"/>
        <v>0</v>
      </c>
      <c r="I43" s="363">
        <f t="shared" si="18"/>
        <v>0</v>
      </c>
      <c r="J43" s="378">
        <f t="shared" si="1"/>
        <v>0</v>
      </c>
      <c r="K43" s="378">
        <f t="shared" si="2"/>
        <v>0</v>
      </c>
      <c r="L43" s="378">
        <f t="shared" si="3"/>
        <v>0</v>
      </c>
    </row>
    <row r="44" spans="1:12" ht="15.75" x14ac:dyDescent="0.25">
      <c r="A44" s="795"/>
      <c r="B44" s="792" t="s">
        <v>1</v>
      </c>
      <c r="C44" s="792"/>
      <c r="D44" s="363">
        <f>D41+D38+D35</f>
        <v>0</v>
      </c>
      <c r="E44" s="363">
        <f t="shared" ref="E44:I44" si="19">E41+E38+E35</f>
        <v>0</v>
      </c>
      <c r="F44" s="363">
        <f t="shared" si="19"/>
        <v>0</v>
      </c>
      <c r="G44" s="363">
        <f t="shared" si="19"/>
        <v>0</v>
      </c>
      <c r="H44" s="363">
        <f t="shared" si="19"/>
        <v>0</v>
      </c>
      <c r="I44" s="363">
        <f t="shared" si="19"/>
        <v>0</v>
      </c>
      <c r="J44" s="378">
        <f t="shared" si="1"/>
        <v>0</v>
      </c>
      <c r="K44" s="378">
        <f t="shared" si="2"/>
        <v>0</v>
      </c>
      <c r="L44" s="378">
        <f t="shared" si="3"/>
        <v>0</v>
      </c>
    </row>
    <row r="45" spans="1:12" ht="15.75" x14ac:dyDescent="0.25">
      <c r="A45" s="787" t="s">
        <v>314</v>
      </c>
      <c r="B45" s="787"/>
      <c r="C45" s="787"/>
      <c r="D45" s="228">
        <f>'№2. итоговое кол-во организаций'!F38</f>
        <v>0</v>
      </c>
      <c r="E45" s="228">
        <f>'№2. итоговое кол-во организаций'!J38</f>
        <v>0</v>
      </c>
      <c r="F45" s="228"/>
      <c r="G45" s="228">
        <f>'№2. итоговое кол-во организаций'!G38</f>
        <v>0</v>
      </c>
      <c r="H45" s="228">
        <f>'№2. итоговое кол-во организаций'!K38</f>
        <v>0</v>
      </c>
      <c r="I45" s="228"/>
      <c r="J45" s="379">
        <f t="shared" si="1"/>
        <v>0</v>
      </c>
      <c r="K45" s="379">
        <f t="shared" si="2"/>
        <v>0</v>
      </c>
      <c r="L45" s="379">
        <f t="shared" si="3"/>
        <v>0</v>
      </c>
    </row>
    <row r="46" spans="1:12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55.5" customHeight="1" x14ac:dyDescent="0.25">
      <c r="A48" s="465" t="s">
        <v>230</v>
      </c>
      <c r="B48" s="465"/>
      <c r="C48" s="465"/>
      <c r="D48" s="465"/>
      <c r="E48" s="465"/>
      <c r="F48" s="465"/>
      <c r="G48" s="465"/>
      <c r="H48" s="465"/>
      <c r="I48" s="15"/>
      <c r="J48" s="15"/>
      <c r="K48" s="15"/>
      <c r="L48" s="15"/>
    </row>
  </sheetData>
  <sheetProtection password="E01D" sheet="1" objects="1" scenarios="1"/>
  <mergeCells count="50">
    <mergeCell ref="D2:F2"/>
    <mergeCell ref="B42:C42"/>
    <mergeCell ref="B34:C34"/>
    <mergeCell ref="B35:C35"/>
    <mergeCell ref="B36:C36"/>
    <mergeCell ref="B37:C37"/>
    <mergeCell ref="B38:C38"/>
    <mergeCell ref="B7:C7"/>
    <mergeCell ref="B10:C10"/>
    <mergeCell ref="B11:C11"/>
    <mergeCell ref="B12:C12"/>
    <mergeCell ref="B13:C13"/>
    <mergeCell ref="A42:A44"/>
    <mergeCell ref="B30:C30"/>
    <mergeCell ref="A1:F1"/>
    <mergeCell ref="B28:C28"/>
    <mergeCell ref="B17:C17"/>
    <mergeCell ref="B18:C18"/>
    <mergeCell ref="A28:A30"/>
    <mergeCell ref="B14:C14"/>
    <mergeCell ref="B22:C22"/>
    <mergeCell ref="B4:C4"/>
    <mergeCell ref="B5:C5"/>
    <mergeCell ref="B6:C6"/>
    <mergeCell ref="B9:C9"/>
    <mergeCell ref="B8:C8"/>
    <mergeCell ref="B2:C3"/>
    <mergeCell ref="A2:A3"/>
    <mergeCell ref="B43:C43"/>
    <mergeCell ref="B44:C44"/>
    <mergeCell ref="B16:C16"/>
    <mergeCell ref="B40:C40"/>
    <mergeCell ref="B41:C41"/>
    <mergeCell ref="B33:C33"/>
    <mergeCell ref="J2:L2"/>
    <mergeCell ref="A45:C45"/>
    <mergeCell ref="A48:H48"/>
    <mergeCell ref="G2:I2"/>
    <mergeCell ref="B23:C23"/>
    <mergeCell ref="B24:C24"/>
    <mergeCell ref="B25:C25"/>
    <mergeCell ref="B26:C26"/>
    <mergeCell ref="B32:C32"/>
    <mergeCell ref="B29:C29"/>
    <mergeCell ref="B15:C15"/>
    <mergeCell ref="B19:C19"/>
    <mergeCell ref="B20:C20"/>
    <mergeCell ref="B21:C21"/>
    <mergeCell ref="A31:C31"/>
    <mergeCell ref="B27:C27"/>
  </mergeCells>
  <pageMargins left="0.7" right="0.7" top="0.75" bottom="0.75" header="0.3" footer="0.3"/>
  <pageSetup paperSize="9"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C1" zoomScaleNormal="100" zoomScaleSheetLayoutView="90" workbookViewId="0">
      <selection activeCell="H19" sqref="H19"/>
    </sheetView>
  </sheetViews>
  <sheetFormatPr defaultRowHeight="15" x14ac:dyDescent="0.25"/>
  <cols>
    <col min="1" max="1" width="5.85546875" customWidth="1"/>
    <col min="2" max="2" width="14.42578125" customWidth="1"/>
    <col min="3" max="3" width="19.7109375" customWidth="1"/>
    <col min="4" max="4" width="9.42578125" customWidth="1"/>
    <col min="5" max="5" width="9.28515625" customWidth="1"/>
    <col min="6" max="6" width="20.140625" customWidth="1"/>
    <col min="7" max="8" width="22.42578125" customWidth="1"/>
    <col min="9" max="9" width="19.28515625" customWidth="1"/>
    <col min="10" max="10" width="19.42578125" customWidth="1"/>
    <col min="11" max="11" width="21.42578125" customWidth="1"/>
  </cols>
  <sheetData>
    <row r="1" spans="1:11" ht="15.75" x14ac:dyDescent="0.25">
      <c r="A1" s="802" t="s">
        <v>223</v>
      </c>
      <c r="B1" s="802"/>
      <c r="C1" s="802"/>
      <c r="D1" s="802"/>
      <c r="E1" s="802"/>
      <c r="F1" s="802"/>
      <c r="G1" s="802"/>
      <c r="H1" s="304"/>
      <c r="I1" s="15"/>
      <c r="J1" s="15"/>
    </row>
    <row r="2" spans="1:11" ht="15.75" x14ac:dyDescent="0.25">
      <c r="A2" s="305"/>
      <c r="B2" s="305"/>
      <c r="C2" s="305"/>
      <c r="D2" s="305"/>
      <c r="E2" s="305"/>
      <c r="F2" s="305"/>
      <c r="G2" s="305"/>
      <c r="H2" s="305"/>
      <c r="I2" s="15"/>
      <c r="J2" s="15"/>
    </row>
    <row r="3" spans="1:11" s="234" customFormat="1" ht="49.5" customHeight="1" x14ac:dyDescent="0.25">
      <c r="A3" s="803" t="s">
        <v>63</v>
      </c>
      <c r="B3" s="803" t="s">
        <v>227</v>
      </c>
      <c r="C3" s="803" t="s">
        <v>225</v>
      </c>
      <c r="D3" s="803" t="s">
        <v>224</v>
      </c>
      <c r="E3" s="811" t="s">
        <v>226</v>
      </c>
      <c r="F3" s="812"/>
      <c r="G3" s="812"/>
      <c r="H3" s="813"/>
      <c r="I3" s="815" t="s">
        <v>241</v>
      </c>
      <c r="J3" s="808" t="s">
        <v>267</v>
      </c>
      <c r="K3" s="814" t="s">
        <v>268</v>
      </c>
    </row>
    <row r="4" spans="1:11" ht="29.25" customHeight="1" x14ac:dyDescent="0.25">
      <c r="A4" s="804"/>
      <c r="B4" s="804"/>
      <c r="C4" s="804"/>
      <c r="D4" s="804"/>
      <c r="E4" s="806" t="s">
        <v>27</v>
      </c>
      <c r="F4" s="811" t="s">
        <v>238</v>
      </c>
      <c r="G4" s="812"/>
      <c r="H4" s="813"/>
      <c r="I4" s="815"/>
      <c r="J4" s="809"/>
      <c r="K4" s="814"/>
    </row>
    <row r="5" spans="1:11" ht="65.25" customHeight="1" x14ac:dyDescent="0.25">
      <c r="A5" s="805"/>
      <c r="B5" s="805"/>
      <c r="C5" s="805"/>
      <c r="D5" s="805"/>
      <c r="E5" s="807"/>
      <c r="F5" s="300" t="s">
        <v>239</v>
      </c>
      <c r="G5" s="300" t="s">
        <v>240</v>
      </c>
      <c r="H5" s="300" t="s">
        <v>266</v>
      </c>
      <c r="I5" s="815"/>
      <c r="J5" s="810"/>
      <c r="K5" s="814"/>
    </row>
    <row r="6" spans="1:11" ht="15.75" x14ac:dyDescent="0.25">
      <c r="A6" s="301">
        <v>1</v>
      </c>
      <c r="B6" s="301" t="s">
        <v>0</v>
      </c>
      <c r="C6" s="303">
        <f>'№2. итоговое кол-во организаций'!F42+'№2. итоговое кол-во организаций'!G42</f>
        <v>11</v>
      </c>
      <c r="D6" s="302">
        <v>274</v>
      </c>
      <c r="E6" s="303">
        <f>'№2. итоговое кол-во организаций'!J42+'№2. итоговое кол-во организаций'!K42</f>
        <v>281</v>
      </c>
      <c r="F6" s="302">
        <v>69</v>
      </c>
      <c r="G6" s="302">
        <v>0</v>
      </c>
      <c r="H6" s="302">
        <v>2</v>
      </c>
      <c r="I6" s="30">
        <v>3</v>
      </c>
      <c r="J6" s="156">
        <v>71</v>
      </c>
      <c r="K6" s="156">
        <v>0</v>
      </c>
    </row>
    <row r="7" spans="1:11" ht="15.75" x14ac:dyDescent="0.25">
      <c r="A7" s="301">
        <v>2</v>
      </c>
      <c r="B7" s="301" t="s">
        <v>1</v>
      </c>
      <c r="C7" s="303">
        <f>'№2. итоговое кол-во организаций'!F43+'№2. итоговое кол-во организаций'!G43</f>
        <v>4</v>
      </c>
      <c r="D7" s="302">
        <v>100</v>
      </c>
      <c r="E7" s="303">
        <f>'№2. итоговое кол-во организаций'!J43+'№2. итоговое кол-во организаций'!K43</f>
        <v>92</v>
      </c>
      <c r="F7" s="302">
        <v>17</v>
      </c>
      <c r="G7" s="302">
        <v>0</v>
      </c>
      <c r="H7" s="302">
        <v>1</v>
      </c>
      <c r="I7" s="30">
        <v>1</v>
      </c>
      <c r="J7" s="156">
        <v>17</v>
      </c>
      <c r="K7" s="156">
        <v>1</v>
      </c>
    </row>
    <row r="8" spans="1:11" ht="15.75" x14ac:dyDescent="0.25">
      <c r="A8" s="301">
        <v>3</v>
      </c>
      <c r="B8" s="301" t="s">
        <v>27</v>
      </c>
      <c r="C8" s="303">
        <f>'№2. итоговое кол-во организаций'!F41+'№2. итоговое кол-во организаций'!G41</f>
        <v>15</v>
      </c>
      <c r="D8" s="303">
        <f t="shared" ref="D8:I8" si="0">D6+D7</f>
        <v>374</v>
      </c>
      <c r="E8" s="303">
        <f>'№2. итоговое кол-во организаций'!J41+'№2. итоговое кол-во организаций'!K41</f>
        <v>373</v>
      </c>
      <c r="F8" s="303">
        <f t="shared" si="0"/>
        <v>86</v>
      </c>
      <c r="G8" s="303">
        <f t="shared" si="0"/>
        <v>0</v>
      </c>
      <c r="H8" s="303">
        <f t="shared" si="0"/>
        <v>3</v>
      </c>
      <c r="I8" s="303">
        <f t="shared" si="0"/>
        <v>4</v>
      </c>
      <c r="J8" s="306">
        <f>J7+J6</f>
        <v>88</v>
      </c>
      <c r="K8" s="306">
        <f>K7+K6</f>
        <v>1</v>
      </c>
    </row>
    <row r="9" spans="1:11" ht="15.75" x14ac:dyDescent="0.25">
      <c r="A9" s="305"/>
      <c r="B9" s="305"/>
      <c r="C9" s="305"/>
      <c r="D9" s="305"/>
      <c r="E9" s="305"/>
      <c r="F9" s="305"/>
      <c r="G9" s="305"/>
      <c r="H9" s="305"/>
      <c r="I9" s="15"/>
      <c r="J9" s="15"/>
    </row>
    <row r="10" spans="1:11" ht="61.5" customHeight="1" x14ac:dyDescent="0.25">
      <c r="A10" s="441" t="s">
        <v>230</v>
      </c>
      <c r="B10" s="441"/>
      <c r="C10" s="441"/>
      <c r="D10" s="441"/>
      <c r="E10" s="441"/>
      <c r="F10" s="441"/>
      <c r="G10" s="441"/>
      <c r="H10" s="287"/>
      <c r="I10" s="15"/>
      <c r="J10" s="288">
        <f>F8+H8</f>
        <v>89</v>
      </c>
      <c r="K10" s="288">
        <f>J8+K8</f>
        <v>89</v>
      </c>
    </row>
    <row r="11" spans="1:11" ht="30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799" t="s">
        <v>287</v>
      </c>
      <c r="K11" s="800"/>
    </row>
    <row r="12" spans="1:11" ht="44.25" customHeigh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801"/>
      <c r="K12" s="801"/>
    </row>
    <row r="13" spans="1:1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</sheetData>
  <sheetProtection password="E01D" sheet="1" objects="1" scenarios="1"/>
  <mergeCells count="14">
    <mergeCell ref="A10:G10"/>
    <mergeCell ref="J11:K11"/>
    <mergeCell ref="J12:K12"/>
    <mergeCell ref="A1:G1"/>
    <mergeCell ref="C3:C5"/>
    <mergeCell ref="B3:B5"/>
    <mergeCell ref="A3:A5"/>
    <mergeCell ref="D3:D5"/>
    <mergeCell ref="E4:E5"/>
    <mergeCell ref="J3:J5"/>
    <mergeCell ref="E3:H3"/>
    <mergeCell ref="F4:H4"/>
    <mergeCell ref="K3:K5"/>
    <mergeCell ref="I3:I5"/>
  </mergeCells>
  <pageMargins left="0.7" right="0.7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C1" zoomScaleNormal="100" zoomScaleSheetLayoutView="90" workbookViewId="0">
      <selection activeCell="H21" sqref="H21"/>
    </sheetView>
  </sheetViews>
  <sheetFormatPr defaultRowHeight="15" x14ac:dyDescent="0.25"/>
  <cols>
    <col min="1" max="1" width="13.85546875" customWidth="1"/>
    <col min="2" max="2" width="17.85546875" customWidth="1"/>
    <col min="3" max="3" width="17.5703125" customWidth="1"/>
    <col min="4" max="5" width="14.28515625" customWidth="1"/>
    <col min="6" max="6" width="15" customWidth="1"/>
    <col min="7" max="7" width="16" customWidth="1"/>
    <col min="8" max="8" width="14.140625" customWidth="1"/>
    <col min="9" max="9" width="17" customWidth="1"/>
    <col min="10" max="10" width="22.85546875" customWidth="1"/>
    <col min="11" max="11" width="18" customWidth="1"/>
    <col min="12" max="12" width="18.7109375" customWidth="1"/>
  </cols>
  <sheetData>
    <row r="1" spans="1:12" ht="31.5" customHeight="1" x14ac:dyDescent="0.25">
      <c r="A1" s="816" t="s">
        <v>280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</row>
    <row r="2" spans="1:12" ht="15" customHeight="1" x14ac:dyDescent="0.25">
      <c r="A2" s="822" t="s">
        <v>281</v>
      </c>
      <c r="B2" s="822" t="s">
        <v>274</v>
      </c>
      <c r="C2" s="824" t="s">
        <v>282</v>
      </c>
      <c r="D2" s="819" t="s">
        <v>284</v>
      </c>
      <c r="E2" s="819"/>
      <c r="F2" s="819"/>
      <c r="G2" s="819"/>
      <c r="H2" s="819"/>
      <c r="I2" s="819"/>
      <c r="J2" s="819"/>
      <c r="K2" s="479" t="s">
        <v>285</v>
      </c>
      <c r="L2" s="479" t="s">
        <v>286</v>
      </c>
    </row>
    <row r="3" spans="1:12" ht="40.5" customHeight="1" x14ac:dyDescent="0.25">
      <c r="A3" s="823"/>
      <c r="B3" s="823"/>
      <c r="C3" s="825"/>
      <c r="D3" s="823" t="s">
        <v>275</v>
      </c>
      <c r="E3" s="823"/>
      <c r="F3" s="823"/>
      <c r="G3" s="822" t="s">
        <v>276</v>
      </c>
      <c r="H3" s="823"/>
      <c r="I3" s="823"/>
      <c r="J3" s="820" t="s">
        <v>288</v>
      </c>
      <c r="K3" s="479"/>
      <c r="L3" s="479"/>
    </row>
    <row r="4" spans="1:12" ht="71.25" x14ac:dyDescent="0.25">
      <c r="A4" s="823"/>
      <c r="B4" s="819"/>
      <c r="C4" s="826"/>
      <c r="D4" s="320" t="s">
        <v>277</v>
      </c>
      <c r="E4" s="320" t="s">
        <v>278</v>
      </c>
      <c r="F4" s="320" t="s">
        <v>279</v>
      </c>
      <c r="G4" s="289" t="s">
        <v>277</v>
      </c>
      <c r="H4" s="289" t="s">
        <v>278</v>
      </c>
      <c r="I4" s="289" t="s">
        <v>279</v>
      </c>
      <c r="J4" s="821"/>
      <c r="K4" s="479"/>
      <c r="L4" s="479"/>
    </row>
    <row r="5" spans="1:12" x14ac:dyDescent="0.25">
      <c r="A5" s="322" t="s">
        <v>407</v>
      </c>
      <c r="B5" s="322">
        <v>15</v>
      </c>
      <c r="C5" s="323">
        <v>10</v>
      </c>
      <c r="D5" s="322">
        <v>0</v>
      </c>
      <c r="E5" s="322">
        <v>3</v>
      </c>
      <c r="F5" s="322">
        <v>7</v>
      </c>
      <c r="G5" s="322">
        <v>0</v>
      </c>
      <c r="H5" s="322">
        <v>0</v>
      </c>
      <c r="I5" s="322">
        <v>0</v>
      </c>
      <c r="J5" s="249">
        <f>SUM(D5:I5)</f>
        <v>10</v>
      </c>
      <c r="K5" s="321">
        <f>D5+G5</f>
        <v>0</v>
      </c>
      <c r="L5" s="321">
        <f>E5+H5</f>
        <v>3</v>
      </c>
    </row>
    <row r="6" spans="1:12" x14ac:dyDescent="0.25">
      <c r="A6" s="817" t="s">
        <v>283</v>
      </c>
      <c r="B6" s="817"/>
      <c r="C6" s="817"/>
      <c r="D6" s="817"/>
      <c r="E6" s="817"/>
      <c r="F6" s="817"/>
      <c r="G6" s="817"/>
      <c r="H6" s="817"/>
      <c r="I6" s="818"/>
      <c r="J6" s="290">
        <f>'№28 группы здоровья'!AD6</f>
        <v>10</v>
      </c>
      <c r="K6" s="290">
        <f>'№10 группы компенсирующей напра'!L28</f>
        <v>0</v>
      </c>
      <c r="L6" s="290">
        <f>'№27 комбинированные группы'!G8+'№27 комбинированные группы'!H8</f>
        <v>3</v>
      </c>
    </row>
    <row r="7" spans="1:12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54" customHeight="1" x14ac:dyDescent="0.25">
      <c r="A8" s="441" t="s">
        <v>230</v>
      </c>
      <c r="B8" s="441"/>
      <c r="C8" s="441"/>
      <c r="D8" s="441"/>
      <c r="E8" s="441"/>
      <c r="F8" s="441"/>
      <c r="G8" s="441"/>
      <c r="H8" s="15"/>
      <c r="I8" s="15"/>
      <c r="J8" s="15"/>
      <c r="K8" s="15"/>
      <c r="L8" s="15"/>
    </row>
    <row r="9" spans="1:12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</sheetData>
  <sheetProtection password="E01D" sheet="1" objects="1" scenarios="1"/>
  <mergeCells count="12">
    <mergeCell ref="A8:G8"/>
    <mergeCell ref="A1:L1"/>
    <mergeCell ref="K2:K4"/>
    <mergeCell ref="L2:L4"/>
    <mergeCell ref="A6:I6"/>
    <mergeCell ref="D2:J2"/>
    <mergeCell ref="J3:J4"/>
    <mergeCell ref="A2:A4"/>
    <mergeCell ref="B2:B4"/>
    <mergeCell ref="C2:C4"/>
    <mergeCell ref="D3:F3"/>
    <mergeCell ref="G3:I3"/>
  </mergeCells>
  <pageMargins left="0.7" right="0.7" top="0.75" bottom="0.75" header="0.3" footer="0.3"/>
  <pageSetup paperSize="9" scale="6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zoomScaleSheetLayoutView="110" workbookViewId="0">
      <selection activeCell="E19" sqref="E19"/>
    </sheetView>
  </sheetViews>
  <sheetFormatPr defaultRowHeight="15" x14ac:dyDescent="0.25"/>
  <cols>
    <col min="4" max="4" width="13.28515625" customWidth="1"/>
    <col min="5" max="5" width="13.42578125" customWidth="1"/>
    <col min="6" max="6" width="12.140625" customWidth="1"/>
    <col min="7" max="7" width="12.7109375" customWidth="1"/>
  </cols>
  <sheetData>
    <row r="1" spans="1:12" ht="18.75" x14ac:dyDescent="0.3">
      <c r="A1" s="632" t="s">
        <v>83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</row>
    <row r="2" spans="1:12" ht="18.75" x14ac:dyDescent="0.3">
      <c r="A2" s="2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64.5" customHeight="1" x14ac:dyDescent="0.25">
      <c r="A3" s="766" t="s">
        <v>63</v>
      </c>
      <c r="B3" s="768" t="s">
        <v>37</v>
      </c>
      <c r="C3" s="769"/>
      <c r="D3" s="827" t="s">
        <v>242</v>
      </c>
      <c r="E3" s="828"/>
      <c r="F3" s="829"/>
      <c r="G3" s="830" t="s">
        <v>84</v>
      </c>
      <c r="H3" s="831"/>
      <c r="I3" s="832"/>
      <c r="J3" s="833" t="s">
        <v>82</v>
      </c>
      <c r="K3" s="834"/>
      <c r="L3" s="835"/>
    </row>
    <row r="4" spans="1:12" x14ac:dyDescent="0.25">
      <c r="A4" s="767"/>
      <c r="B4" s="770"/>
      <c r="C4" s="771"/>
      <c r="D4" s="165" t="s">
        <v>27</v>
      </c>
      <c r="E4" s="165" t="s">
        <v>0</v>
      </c>
      <c r="F4" s="165" t="s">
        <v>1</v>
      </c>
      <c r="G4" s="173" t="s">
        <v>27</v>
      </c>
      <c r="H4" s="173" t="s">
        <v>0</v>
      </c>
      <c r="I4" s="173" t="s">
        <v>1</v>
      </c>
      <c r="J4" s="270" t="s">
        <v>27</v>
      </c>
      <c r="K4" s="270" t="s">
        <v>0</v>
      </c>
      <c r="L4" s="270" t="s">
        <v>1</v>
      </c>
    </row>
    <row r="5" spans="1:12" x14ac:dyDescent="0.25">
      <c r="A5" s="263">
        <v>1</v>
      </c>
      <c r="B5" s="764"/>
      <c r="C5" s="765"/>
      <c r="D5" s="174">
        <f>SUM(E5:F5)</f>
        <v>89</v>
      </c>
      <c r="E5" s="272">
        <v>71</v>
      </c>
      <c r="F5" s="272">
        <v>18</v>
      </c>
      <c r="G5" s="179">
        <f>'№27 комбинированные группы'!J8+'№27 комбинированные группы'!K8+'№10 группы компенсирующей напра'!K28</f>
        <v>89</v>
      </c>
      <c r="H5" s="179">
        <f>'№27 комбинированные группы'!J6+'№27 комбинированные группы'!K6+'№10 группы компенсирующей напра'!K29</f>
        <v>71</v>
      </c>
      <c r="I5" s="179">
        <f>'№10 группы компенсирующей напра'!K30+'№27 комбинированные группы'!J7+'№27 комбинированные группы'!K7</f>
        <v>18</v>
      </c>
      <c r="J5" s="273">
        <f>G5*100/D5</f>
        <v>100</v>
      </c>
      <c r="K5" s="273">
        <f>H5*100/E5</f>
        <v>100</v>
      </c>
      <c r="L5" s="273">
        <f>I5*100/F5</f>
        <v>100</v>
      </c>
    </row>
    <row r="6" spans="1:12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47.25" customHeight="1" x14ac:dyDescent="0.25">
      <c r="A7" s="441" t="s">
        <v>230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</row>
    <row r="8" spans="1:12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</sheetData>
  <sheetProtection password="E01D" sheet="1" objects="1" scenarios="1"/>
  <mergeCells count="8">
    <mergeCell ref="A7:L7"/>
    <mergeCell ref="A1:L1"/>
    <mergeCell ref="D3:F3"/>
    <mergeCell ref="G3:I3"/>
    <mergeCell ref="J3:L3"/>
    <mergeCell ref="A3:A4"/>
    <mergeCell ref="B3:C4"/>
    <mergeCell ref="B5:C5"/>
  </mergeCells>
  <pageMargins left="0.7" right="0.7" top="0.75" bottom="0.75" header="0.3" footer="0.3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40" zoomScaleNormal="100" zoomScaleSheetLayoutView="87" workbookViewId="0">
      <selection activeCell="A60" sqref="A60:D60"/>
    </sheetView>
  </sheetViews>
  <sheetFormatPr defaultRowHeight="15" x14ac:dyDescent="0.25"/>
  <cols>
    <col min="1" max="1" width="6.5703125" customWidth="1"/>
    <col min="2" max="2" width="46.5703125" customWidth="1"/>
  </cols>
  <sheetData>
    <row r="1" spans="1:5" ht="46.5" customHeight="1" x14ac:dyDescent="0.25">
      <c r="A1" s="838" t="s">
        <v>137</v>
      </c>
      <c r="B1" s="838"/>
      <c r="C1" s="838"/>
      <c r="D1" s="838"/>
      <c r="E1" s="838"/>
    </row>
    <row r="2" spans="1:5" ht="18.75" x14ac:dyDescent="0.3">
      <c r="A2" s="26"/>
      <c r="B2" s="15"/>
      <c r="C2" s="88"/>
      <c r="D2" s="15"/>
      <c r="E2" s="15"/>
    </row>
    <row r="3" spans="1:5" x14ac:dyDescent="0.25">
      <c r="A3" s="848"/>
      <c r="B3" s="848"/>
      <c r="C3" s="850"/>
      <c r="D3" s="851"/>
      <c r="E3" s="851"/>
    </row>
    <row r="4" spans="1:5" x14ac:dyDescent="0.25">
      <c r="A4" s="849"/>
      <c r="B4" s="849"/>
      <c r="C4" s="180" t="s">
        <v>27</v>
      </c>
      <c r="D4" s="181" t="s">
        <v>0</v>
      </c>
      <c r="E4" s="162" t="s">
        <v>1</v>
      </c>
    </row>
    <row r="5" spans="1:5" ht="15" customHeight="1" x14ac:dyDescent="0.25">
      <c r="A5" s="842" t="s">
        <v>93</v>
      </c>
      <c r="B5" s="843"/>
      <c r="C5" s="843"/>
      <c r="D5" s="843"/>
      <c r="E5" s="844"/>
    </row>
    <row r="6" spans="1:5" ht="35.25" customHeight="1" x14ac:dyDescent="0.25">
      <c r="A6" s="182"/>
      <c r="B6" s="183" t="s">
        <v>135</v>
      </c>
      <c r="C6" s="184">
        <f>'№2. итоговое кол-во организаций'!D3</f>
        <v>9</v>
      </c>
      <c r="D6" s="185">
        <f>'№2. итоговое кол-во организаций'!D4</f>
        <v>3</v>
      </c>
      <c r="E6" s="23">
        <f>'№2. итоговое кол-во организаций'!D5</f>
        <v>6</v>
      </c>
    </row>
    <row r="7" spans="1:5" ht="15" customHeight="1" x14ac:dyDescent="0.25">
      <c r="A7" s="852" t="s">
        <v>136</v>
      </c>
      <c r="B7" s="853"/>
      <c r="C7" s="853"/>
      <c r="D7" s="853"/>
      <c r="E7" s="854"/>
    </row>
    <row r="8" spans="1:5" x14ac:dyDescent="0.25">
      <c r="A8" s="17"/>
      <c r="B8" s="186" t="s">
        <v>94</v>
      </c>
      <c r="C8" s="185">
        <f t="shared" ref="C8:C56" si="0">SUM(D8:E8)</f>
        <v>9</v>
      </c>
      <c r="D8" s="191">
        <v>3</v>
      </c>
      <c r="E8" s="272">
        <v>6</v>
      </c>
    </row>
    <row r="9" spans="1:5" x14ac:dyDescent="0.25">
      <c r="A9" s="17"/>
      <c r="B9" s="186" t="s">
        <v>95</v>
      </c>
      <c r="C9" s="185">
        <f t="shared" si="0"/>
        <v>9</v>
      </c>
      <c r="D9" s="191">
        <v>3</v>
      </c>
      <c r="E9" s="272">
        <v>6</v>
      </c>
    </row>
    <row r="10" spans="1:5" x14ac:dyDescent="0.25">
      <c r="A10" s="17"/>
      <c r="B10" s="186" t="s">
        <v>96</v>
      </c>
      <c r="C10" s="185">
        <f t="shared" si="0"/>
        <v>5</v>
      </c>
      <c r="D10" s="191">
        <v>3</v>
      </c>
      <c r="E10" s="272">
        <v>2</v>
      </c>
    </row>
    <row r="11" spans="1:5" x14ac:dyDescent="0.25">
      <c r="A11" s="17"/>
      <c r="B11" s="186" t="s">
        <v>97</v>
      </c>
      <c r="C11" s="185">
        <f t="shared" si="0"/>
        <v>4</v>
      </c>
      <c r="D11" s="191">
        <v>0</v>
      </c>
      <c r="E11" s="272">
        <v>4</v>
      </c>
    </row>
    <row r="12" spans="1:5" x14ac:dyDescent="0.25">
      <c r="A12" s="17"/>
      <c r="B12" s="186" t="s">
        <v>98</v>
      </c>
      <c r="C12" s="185">
        <f t="shared" si="0"/>
        <v>9</v>
      </c>
      <c r="D12" s="191">
        <v>3</v>
      </c>
      <c r="E12" s="272">
        <v>6</v>
      </c>
    </row>
    <row r="13" spans="1:5" x14ac:dyDescent="0.25">
      <c r="A13" s="17"/>
      <c r="B13" s="186" t="s">
        <v>99</v>
      </c>
      <c r="C13" s="185">
        <f t="shared" si="0"/>
        <v>9</v>
      </c>
      <c r="D13" s="191">
        <v>3</v>
      </c>
      <c r="E13" s="272">
        <v>6</v>
      </c>
    </row>
    <row r="14" spans="1:5" x14ac:dyDescent="0.25">
      <c r="A14" s="25"/>
      <c r="B14" s="186" t="s">
        <v>100</v>
      </c>
      <c r="C14" s="185">
        <f t="shared" si="0"/>
        <v>9</v>
      </c>
      <c r="D14" s="192">
        <v>3</v>
      </c>
      <c r="E14" s="28">
        <v>6</v>
      </c>
    </row>
    <row r="15" spans="1:5" x14ac:dyDescent="0.25">
      <c r="A15" s="25"/>
      <c r="B15" s="188" t="s">
        <v>101</v>
      </c>
      <c r="C15" s="185">
        <f t="shared" si="0"/>
        <v>9</v>
      </c>
      <c r="D15" s="192">
        <v>3</v>
      </c>
      <c r="E15" s="28">
        <v>6</v>
      </c>
    </row>
    <row r="16" spans="1:5" ht="30" x14ac:dyDescent="0.25">
      <c r="A16" s="17"/>
      <c r="B16" s="186" t="s">
        <v>102</v>
      </c>
      <c r="C16" s="185">
        <f t="shared" si="0"/>
        <v>3</v>
      </c>
      <c r="D16" s="191">
        <v>3</v>
      </c>
      <c r="E16" s="28">
        <v>0</v>
      </c>
    </row>
    <row r="17" spans="1:5" x14ac:dyDescent="0.25">
      <c r="A17" s="17"/>
      <c r="B17" s="186" t="s">
        <v>103</v>
      </c>
      <c r="C17" s="185">
        <f t="shared" si="0"/>
        <v>0</v>
      </c>
      <c r="D17" s="191">
        <v>0</v>
      </c>
      <c r="E17" s="28">
        <v>0</v>
      </c>
    </row>
    <row r="18" spans="1:5" x14ac:dyDescent="0.25">
      <c r="A18" s="839" t="s">
        <v>104</v>
      </c>
      <c r="B18" s="840"/>
      <c r="C18" s="840"/>
      <c r="D18" s="840"/>
      <c r="E18" s="841"/>
    </row>
    <row r="19" spans="1:5" x14ac:dyDescent="0.25">
      <c r="A19" s="187"/>
      <c r="B19" s="186" t="s">
        <v>105</v>
      </c>
      <c r="C19" s="185">
        <f t="shared" si="0"/>
        <v>1</v>
      </c>
      <c r="D19" s="191">
        <v>1</v>
      </c>
      <c r="E19" s="28">
        <v>0</v>
      </c>
    </row>
    <row r="20" spans="1:5" x14ac:dyDescent="0.25">
      <c r="A20" s="17"/>
      <c r="B20" s="186" t="s">
        <v>106</v>
      </c>
      <c r="C20" s="185">
        <f t="shared" si="0"/>
        <v>0</v>
      </c>
      <c r="D20" s="191">
        <v>0</v>
      </c>
      <c r="E20" s="272">
        <v>0</v>
      </c>
    </row>
    <row r="21" spans="1:5" x14ac:dyDescent="0.25">
      <c r="A21" s="25"/>
      <c r="B21" s="188" t="s">
        <v>107</v>
      </c>
      <c r="C21" s="185">
        <f t="shared" si="0"/>
        <v>3</v>
      </c>
      <c r="D21" s="192">
        <v>3</v>
      </c>
      <c r="E21" s="28">
        <v>0</v>
      </c>
    </row>
    <row r="22" spans="1:5" x14ac:dyDescent="0.25">
      <c r="A22" s="25"/>
      <c r="B22" s="188" t="s">
        <v>108</v>
      </c>
      <c r="C22" s="185">
        <f t="shared" si="0"/>
        <v>3</v>
      </c>
      <c r="D22" s="192">
        <v>3</v>
      </c>
      <c r="E22" s="28">
        <v>0</v>
      </c>
    </row>
    <row r="23" spans="1:5" x14ac:dyDescent="0.25">
      <c r="A23" s="25"/>
      <c r="B23" s="188" t="s">
        <v>109</v>
      </c>
      <c r="C23" s="185">
        <f t="shared" si="0"/>
        <v>3</v>
      </c>
      <c r="D23" s="192">
        <v>3</v>
      </c>
      <c r="E23" s="28">
        <v>0</v>
      </c>
    </row>
    <row r="24" spans="1:5" x14ac:dyDescent="0.25">
      <c r="A24" s="17"/>
      <c r="B24" s="186" t="s">
        <v>110</v>
      </c>
      <c r="C24" s="185">
        <f t="shared" si="0"/>
        <v>0</v>
      </c>
      <c r="D24" s="191">
        <v>0</v>
      </c>
      <c r="E24" s="272">
        <v>0</v>
      </c>
    </row>
    <row r="25" spans="1:5" x14ac:dyDescent="0.25">
      <c r="A25" s="17"/>
      <c r="B25" s="186" t="s">
        <v>111</v>
      </c>
      <c r="C25" s="185">
        <f t="shared" si="0"/>
        <v>0</v>
      </c>
      <c r="D25" s="191">
        <v>0</v>
      </c>
      <c r="E25" s="272">
        <v>0</v>
      </c>
    </row>
    <row r="26" spans="1:5" x14ac:dyDescent="0.25">
      <c r="A26" s="17"/>
      <c r="B26" s="186" t="s">
        <v>289</v>
      </c>
      <c r="C26" s="185">
        <f t="shared" si="0"/>
        <v>3</v>
      </c>
      <c r="D26" s="191">
        <v>3</v>
      </c>
      <c r="E26" s="272">
        <v>0</v>
      </c>
    </row>
    <row r="27" spans="1:5" x14ac:dyDescent="0.25">
      <c r="A27" s="17"/>
      <c r="B27" s="186" t="s">
        <v>112</v>
      </c>
      <c r="C27" s="185">
        <f t="shared" si="0"/>
        <v>9</v>
      </c>
      <c r="D27" s="191">
        <v>3</v>
      </c>
      <c r="E27" s="272">
        <v>6</v>
      </c>
    </row>
    <row r="28" spans="1:5" x14ac:dyDescent="0.25">
      <c r="A28" s="17"/>
      <c r="B28" s="186" t="s">
        <v>308</v>
      </c>
      <c r="C28" s="185">
        <f t="shared" si="0"/>
        <v>0</v>
      </c>
      <c r="D28" s="191">
        <v>0</v>
      </c>
      <c r="E28" s="318">
        <v>0</v>
      </c>
    </row>
    <row r="29" spans="1:5" x14ac:dyDescent="0.25">
      <c r="A29" s="17"/>
      <c r="B29" s="186" t="s">
        <v>113</v>
      </c>
      <c r="C29" s="185">
        <f t="shared" si="0"/>
        <v>0</v>
      </c>
      <c r="D29" s="191">
        <v>0</v>
      </c>
      <c r="E29" s="272">
        <v>0</v>
      </c>
    </row>
    <row r="30" spans="1:5" x14ac:dyDescent="0.25">
      <c r="A30" s="189"/>
      <c r="B30" s="186" t="s">
        <v>114</v>
      </c>
      <c r="C30" s="185">
        <f t="shared" si="0"/>
        <v>0</v>
      </c>
      <c r="D30" s="193">
        <v>0</v>
      </c>
      <c r="E30" s="94">
        <v>0</v>
      </c>
    </row>
    <row r="31" spans="1:5" x14ac:dyDescent="0.25">
      <c r="A31" s="100"/>
      <c r="B31" s="186" t="s">
        <v>115</v>
      </c>
      <c r="C31" s="185">
        <f t="shared" si="0"/>
        <v>0</v>
      </c>
      <c r="D31" s="194">
        <v>0</v>
      </c>
      <c r="E31" s="194">
        <v>0</v>
      </c>
    </row>
    <row r="32" spans="1:5" x14ac:dyDescent="0.25">
      <c r="A32" s="100"/>
      <c r="B32" s="186" t="s">
        <v>116</v>
      </c>
      <c r="C32" s="185">
        <f t="shared" si="0"/>
        <v>0</v>
      </c>
      <c r="D32" s="194">
        <v>0</v>
      </c>
      <c r="E32" s="194">
        <v>0</v>
      </c>
    </row>
    <row r="33" spans="1:5" x14ac:dyDescent="0.25">
      <c r="A33" s="100"/>
      <c r="B33" s="186" t="s">
        <v>117</v>
      </c>
      <c r="C33" s="185">
        <f t="shared" si="0"/>
        <v>0</v>
      </c>
      <c r="D33" s="194">
        <v>0</v>
      </c>
      <c r="E33" s="194">
        <v>0</v>
      </c>
    </row>
    <row r="34" spans="1:5" x14ac:dyDescent="0.25">
      <c r="A34" s="100"/>
      <c r="B34" s="186" t="s">
        <v>118</v>
      </c>
      <c r="C34" s="185">
        <f t="shared" si="0"/>
        <v>0</v>
      </c>
      <c r="D34" s="194">
        <v>0</v>
      </c>
      <c r="E34" s="194">
        <v>0</v>
      </c>
    </row>
    <row r="35" spans="1:5" x14ac:dyDescent="0.25">
      <c r="A35" s="100"/>
      <c r="B35" s="186" t="s">
        <v>119</v>
      </c>
      <c r="C35" s="185">
        <f t="shared" si="0"/>
        <v>4</v>
      </c>
      <c r="D35" s="194">
        <v>3</v>
      </c>
      <c r="E35" s="194">
        <v>1</v>
      </c>
    </row>
    <row r="36" spans="1:5" x14ac:dyDescent="0.25">
      <c r="A36" s="100"/>
      <c r="B36" s="186" t="s">
        <v>120</v>
      </c>
      <c r="C36" s="185">
        <f t="shared" si="0"/>
        <v>2</v>
      </c>
      <c r="D36" s="194">
        <v>2</v>
      </c>
      <c r="E36" s="194">
        <v>0</v>
      </c>
    </row>
    <row r="37" spans="1:5" ht="30" x14ac:dyDescent="0.25">
      <c r="A37" s="100"/>
      <c r="B37" s="186" t="s">
        <v>121</v>
      </c>
      <c r="C37" s="185">
        <f t="shared" si="0"/>
        <v>0</v>
      </c>
      <c r="D37" s="194">
        <v>0</v>
      </c>
      <c r="E37" s="194">
        <v>0</v>
      </c>
    </row>
    <row r="38" spans="1:5" x14ac:dyDescent="0.25">
      <c r="A38" s="839" t="s">
        <v>122</v>
      </c>
      <c r="B38" s="840"/>
      <c r="C38" s="840"/>
      <c r="D38" s="840"/>
      <c r="E38" s="841"/>
    </row>
    <row r="39" spans="1:5" x14ac:dyDescent="0.25">
      <c r="A39" s="100"/>
      <c r="B39" s="186" t="s">
        <v>290</v>
      </c>
      <c r="C39" s="185">
        <f t="shared" si="0"/>
        <v>0</v>
      </c>
      <c r="D39" s="194">
        <v>0</v>
      </c>
      <c r="E39" s="194">
        <v>0</v>
      </c>
    </row>
    <row r="40" spans="1:5" x14ac:dyDescent="0.25">
      <c r="A40" s="100"/>
      <c r="B40" s="186" t="s">
        <v>269</v>
      </c>
      <c r="C40" s="185">
        <f t="shared" si="0"/>
        <v>0</v>
      </c>
      <c r="D40" s="194">
        <v>0</v>
      </c>
      <c r="E40" s="194">
        <v>0</v>
      </c>
    </row>
    <row r="41" spans="1:5" x14ac:dyDescent="0.25">
      <c r="A41" s="100"/>
      <c r="B41" s="186" t="s">
        <v>123</v>
      </c>
      <c r="C41" s="185">
        <f t="shared" si="0"/>
        <v>0</v>
      </c>
      <c r="D41" s="194">
        <v>0</v>
      </c>
      <c r="E41" s="194">
        <v>0</v>
      </c>
    </row>
    <row r="42" spans="1:5" x14ac:dyDescent="0.25">
      <c r="A42" s="100"/>
      <c r="B42" s="186" t="s">
        <v>124</v>
      </c>
      <c r="C42" s="185">
        <f t="shared" si="0"/>
        <v>0</v>
      </c>
      <c r="D42" s="194">
        <v>0</v>
      </c>
      <c r="E42" s="194">
        <v>0</v>
      </c>
    </row>
    <row r="43" spans="1:5" x14ac:dyDescent="0.25">
      <c r="A43" s="845" t="s">
        <v>125</v>
      </c>
      <c r="B43" s="846"/>
      <c r="C43" s="846"/>
      <c r="D43" s="846"/>
      <c r="E43" s="847"/>
    </row>
    <row r="44" spans="1:5" x14ac:dyDescent="0.25">
      <c r="A44" s="100"/>
      <c r="B44" s="186" t="s">
        <v>126</v>
      </c>
      <c r="C44" s="185">
        <f t="shared" si="0"/>
        <v>4</v>
      </c>
      <c r="D44" s="194">
        <v>3</v>
      </c>
      <c r="E44" s="194">
        <v>1</v>
      </c>
    </row>
    <row r="45" spans="1:5" x14ac:dyDescent="0.25">
      <c r="A45" s="100"/>
      <c r="B45" s="186" t="s">
        <v>127</v>
      </c>
      <c r="C45" s="185">
        <f t="shared" si="0"/>
        <v>0</v>
      </c>
      <c r="D45" s="194">
        <v>0</v>
      </c>
      <c r="E45" s="194">
        <v>0</v>
      </c>
    </row>
    <row r="46" spans="1:5" x14ac:dyDescent="0.25">
      <c r="A46" s="100"/>
      <c r="B46" s="186" t="s">
        <v>387</v>
      </c>
      <c r="C46" s="185">
        <f t="shared" si="0"/>
        <v>0</v>
      </c>
      <c r="D46" s="194">
        <v>0</v>
      </c>
      <c r="E46" s="194">
        <v>0</v>
      </c>
    </row>
    <row r="47" spans="1:5" x14ac:dyDescent="0.25">
      <c r="A47" s="100"/>
      <c r="B47" s="186" t="s">
        <v>128</v>
      </c>
      <c r="C47" s="185">
        <f t="shared" si="0"/>
        <v>4</v>
      </c>
      <c r="D47" s="194">
        <v>3</v>
      </c>
      <c r="E47" s="194">
        <v>1</v>
      </c>
    </row>
    <row r="48" spans="1:5" x14ac:dyDescent="0.25">
      <c r="A48" s="100"/>
      <c r="B48" s="186" t="s">
        <v>129</v>
      </c>
      <c r="C48" s="185">
        <f t="shared" si="0"/>
        <v>0</v>
      </c>
      <c r="D48" s="194">
        <v>0</v>
      </c>
      <c r="E48" s="194">
        <v>0</v>
      </c>
    </row>
    <row r="49" spans="1:8" x14ac:dyDescent="0.25">
      <c r="A49" s="100"/>
      <c r="B49" s="190" t="s">
        <v>386</v>
      </c>
      <c r="C49" s="185">
        <f t="shared" si="0"/>
        <v>0</v>
      </c>
      <c r="D49" s="194">
        <v>0</v>
      </c>
      <c r="E49" s="194">
        <v>0</v>
      </c>
    </row>
    <row r="50" spans="1:8" x14ac:dyDescent="0.25">
      <c r="A50" s="100"/>
      <c r="B50" s="186" t="s">
        <v>130</v>
      </c>
      <c r="C50" s="185">
        <f t="shared" si="0"/>
        <v>0</v>
      </c>
      <c r="D50" s="194">
        <v>0</v>
      </c>
      <c r="E50" s="194">
        <v>0</v>
      </c>
    </row>
    <row r="51" spans="1:8" x14ac:dyDescent="0.25">
      <c r="A51" s="100"/>
      <c r="B51" s="186" t="s">
        <v>131</v>
      </c>
      <c r="C51" s="185">
        <f t="shared" si="0"/>
        <v>2</v>
      </c>
      <c r="D51" s="194">
        <v>2</v>
      </c>
      <c r="E51" s="194">
        <v>0</v>
      </c>
    </row>
    <row r="52" spans="1:8" x14ac:dyDescent="0.25">
      <c r="A52" s="100"/>
      <c r="B52" s="186" t="s">
        <v>132</v>
      </c>
      <c r="C52" s="185">
        <f t="shared" si="0"/>
        <v>0</v>
      </c>
      <c r="D52" s="194">
        <v>0</v>
      </c>
      <c r="E52" s="194">
        <v>0</v>
      </c>
    </row>
    <row r="53" spans="1:8" ht="30" x14ac:dyDescent="0.25">
      <c r="A53" s="100"/>
      <c r="B53" s="186" t="s">
        <v>243</v>
      </c>
      <c r="C53" s="185">
        <f t="shared" si="0"/>
        <v>0</v>
      </c>
      <c r="D53" s="194">
        <v>0</v>
      </c>
      <c r="E53" s="194">
        <v>0</v>
      </c>
    </row>
    <row r="54" spans="1:8" x14ac:dyDescent="0.25">
      <c r="A54" s="100"/>
      <c r="B54" s="186" t="s">
        <v>133</v>
      </c>
      <c r="C54" s="185">
        <f t="shared" si="0"/>
        <v>0</v>
      </c>
      <c r="D54" s="194">
        <v>0</v>
      </c>
      <c r="E54" s="194">
        <v>0</v>
      </c>
    </row>
    <row r="55" spans="1:8" x14ac:dyDescent="0.25">
      <c r="A55" s="100"/>
      <c r="B55" s="186" t="s">
        <v>134</v>
      </c>
      <c r="C55" s="185">
        <f t="shared" si="0"/>
        <v>0</v>
      </c>
      <c r="D55" s="194">
        <v>0</v>
      </c>
      <c r="E55" s="194">
        <v>0</v>
      </c>
    </row>
    <row r="56" spans="1:8" ht="30" x14ac:dyDescent="0.25">
      <c r="A56" s="100"/>
      <c r="B56" s="186" t="s">
        <v>270</v>
      </c>
      <c r="C56" s="185">
        <f t="shared" si="0"/>
        <v>0</v>
      </c>
      <c r="D56" s="194">
        <v>0</v>
      </c>
      <c r="E56" s="194">
        <v>0</v>
      </c>
    </row>
    <row r="57" spans="1:8" x14ac:dyDescent="0.25">
      <c r="A57" s="15"/>
      <c r="B57" s="15"/>
      <c r="C57" s="15"/>
      <c r="D57" s="15"/>
      <c r="E57" s="15"/>
    </row>
    <row r="58" spans="1:8" ht="44.25" customHeight="1" x14ac:dyDescent="0.25">
      <c r="A58" s="836" t="s">
        <v>228</v>
      </c>
      <c r="B58" s="836"/>
      <c r="C58" s="837" t="s">
        <v>229</v>
      </c>
      <c r="D58" s="837"/>
      <c r="E58" s="837"/>
      <c r="H58" s="14"/>
    </row>
    <row r="59" spans="1:8" x14ac:dyDescent="0.25">
      <c r="A59" s="15"/>
      <c r="B59" s="15"/>
      <c r="C59" s="15"/>
      <c r="D59" s="15"/>
      <c r="E59" s="15"/>
    </row>
    <row r="60" spans="1:8" ht="49.5" customHeight="1" x14ac:dyDescent="0.25">
      <c r="A60" s="441" t="s">
        <v>230</v>
      </c>
      <c r="B60" s="441"/>
      <c r="C60" s="441"/>
      <c r="D60" s="441"/>
      <c r="E60" s="15"/>
    </row>
    <row r="61" spans="1:8" x14ac:dyDescent="0.25">
      <c r="A61" s="15"/>
      <c r="B61" s="15"/>
      <c r="C61" s="15"/>
      <c r="D61" s="15"/>
      <c r="E61" s="15"/>
    </row>
  </sheetData>
  <sheetProtection password="E01D" sheet="1" objects="1" scenarios="1"/>
  <mergeCells count="12">
    <mergeCell ref="A60:D60"/>
    <mergeCell ref="A58:B58"/>
    <mergeCell ref="C58:E58"/>
    <mergeCell ref="A1:E1"/>
    <mergeCell ref="A18:E18"/>
    <mergeCell ref="A5:E5"/>
    <mergeCell ref="A38:E38"/>
    <mergeCell ref="A43:E43"/>
    <mergeCell ref="A3:A4"/>
    <mergeCell ref="B3:B4"/>
    <mergeCell ref="C3:E3"/>
    <mergeCell ref="A7:E7"/>
  </mergeCells>
  <pageMargins left="0.7" right="0.7" top="0.75" bottom="0.75" header="0.3" footer="0.3"/>
  <pageSetup paperSize="9" scale="6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G1" zoomScaleNormal="100" zoomScaleSheetLayoutView="110" workbookViewId="0">
      <selection activeCell="K22" sqref="K22"/>
    </sheetView>
  </sheetViews>
  <sheetFormatPr defaultRowHeight="15" x14ac:dyDescent="0.25"/>
  <cols>
    <col min="10" max="10" width="18.140625" customWidth="1"/>
    <col min="12" max="12" width="14.85546875" customWidth="1"/>
    <col min="22" max="25" width="9.140625" style="54"/>
  </cols>
  <sheetData>
    <row r="1" spans="1:24" ht="18.75" x14ac:dyDescent="0.3">
      <c r="A1" s="573" t="s">
        <v>336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99"/>
      <c r="U1" s="99"/>
      <c r="V1" s="99"/>
      <c r="W1" s="99"/>
      <c r="X1" s="99"/>
    </row>
    <row r="2" spans="1:24" ht="15.75" x14ac:dyDescent="0.25">
      <c r="A2" s="99"/>
      <c r="B2" s="99"/>
      <c r="C2" s="99"/>
      <c r="D2" s="862"/>
      <c r="E2" s="862"/>
      <c r="F2" s="862"/>
      <c r="G2" s="862"/>
      <c r="H2" s="862"/>
      <c r="I2" s="862"/>
      <c r="J2" s="862"/>
      <c r="K2" s="862"/>
      <c r="L2" s="862"/>
      <c r="M2" s="863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</row>
    <row r="3" spans="1:24" ht="43.5" customHeight="1" x14ac:dyDescent="0.25">
      <c r="A3" s="875" t="s">
        <v>63</v>
      </c>
      <c r="B3" s="768" t="s">
        <v>37</v>
      </c>
      <c r="C3" s="769"/>
      <c r="D3" s="865" t="s">
        <v>140</v>
      </c>
      <c r="E3" s="865"/>
      <c r="F3" s="865"/>
      <c r="G3" s="866" t="s">
        <v>141</v>
      </c>
      <c r="H3" s="867"/>
      <c r="I3" s="868"/>
      <c r="J3" s="855" t="s">
        <v>139</v>
      </c>
      <c r="K3" s="856"/>
      <c r="L3" s="857"/>
      <c r="M3" s="869" t="s">
        <v>142</v>
      </c>
      <c r="N3" s="869"/>
      <c r="O3" s="869"/>
      <c r="P3" s="870" t="s">
        <v>138</v>
      </c>
      <c r="Q3" s="870"/>
      <c r="R3" s="870"/>
      <c r="S3" s="871" t="s">
        <v>143</v>
      </c>
      <c r="T3" s="872"/>
      <c r="U3" s="873"/>
      <c r="V3" s="874"/>
      <c r="W3" s="874"/>
      <c r="X3" s="874"/>
    </row>
    <row r="4" spans="1:24" x14ac:dyDescent="0.25">
      <c r="A4" s="875"/>
      <c r="B4" s="770"/>
      <c r="C4" s="771"/>
      <c r="D4" s="173" t="s">
        <v>27</v>
      </c>
      <c r="E4" s="173" t="s">
        <v>0</v>
      </c>
      <c r="F4" s="173" t="s">
        <v>1</v>
      </c>
      <c r="G4" s="166" t="s">
        <v>27</v>
      </c>
      <c r="H4" s="166" t="s">
        <v>0</v>
      </c>
      <c r="I4" s="166" t="s">
        <v>1</v>
      </c>
      <c r="J4" s="858"/>
      <c r="K4" s="859"/>
      <c r="L4" s="860"/>
      <c r="M4" s="143" t="s">
        <v>27</v>
      </c>
      <c r="N4" s="143" t="s">
        <v>0</v>
      </c>
      <c r="O4" s="143" t="s">
        <v>1</v>
      </c>
      <c r="P4" s="144" t="s">
        <v>27</v>
      </c>
      <c r="Q4" s="144" t="s">
        <v>0</v>
      </c>
      <c r="R4" s="144" t="s">
        <v>1</v>
      </c>
      <c r="S4" s="141" t="s">
        <v>27</v>
      </c>
      <c r="T4" s="141" t="s">
        <v>0</v>
      </c>
      <c r="U4" s="141" t="s">
        <v>1</v>
      </c>
      <c r="V4" s="195"/>
      <c r="W4" s="195"/>
      <c r="X4" s="195"/>
    </row>
    <row r="5" spans="1:24" x14ac:dyDescent="0.25">
      <c r="A5" s="97">
        <v>1</v>
      </c>
      <c r="B5" s="571" t="s">
        <v>405</v>
      </c>
      <c r="C5" s="572"/>
      <c r="D5" s="196">
        <v>7985.58</v>
      </c>
      <c r="E5" s="196">
        <v>7756.37</v>
      </c>
      <c r="F5" s="196">
        <v>8615.01</v>
      </c>
      <c r="G5" s="27">
        <v>1500</v>
      </c>
      <c r="H5" s="27">
        <v>1500</v>
      </c>
      <c r="I5" s="27">
        <v>1500</v>
      </c>
      <c r="J5" s="861" t="s">
        <v>417</v>
      </c>
      <c r="K5" s="861"/>
      <c r="L5" s="861"/>
      <c r="M5" s="43">
        <v>71.900000000000006</v>
      </c>
      <c r="N5" s="43">
        <v>70.650000000000006</v>
      </c>
      <c r="O5" s="43">
        <v>73.150000000000006</v>
      </c>
      <c r="P5" s="43">
        <v>90.16</v>
      </c>
      <c r="Q5" s="43">
        <v>93.06</v>
      </c>
      <c r="R5" s="43">
        <v>84.51</v>
      </c>
      <c r="S5" s="43">
        <v>9.84</v>
      </c>
      <c r="T5" s="43">
        <v>6.94</v>
      </c>
      <c r="U5" s="43">
        <v>15.49</v>
      </c>
      <c r="V5" s="148"/>
      <c r="W5" s="148"/>
      <c r="X5" s="148"/>
    </row>
    <row r="6" spans="1:24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</row>
    <row r="7" spans="1:24" ht="56.25" customHeight="1" x14ac:dyDescent="0.25">
      <c r="A7" s="465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15"/>
      <c r="N7" s="15"/>
      <c r="O7" s="15"/>
      <c r="P7" s="15"/>
      <c r="Q7" s="15"/>
      <c r="R7" s="15"/>
      <c r="S7" s="15"/>
      <c r="T7" s="15"/>
      <c r="U7" s="15"/>
      <c r="V7" s="99"/>
      <c r="W7" s="99"/>
      <c r="X7" s="99"/>
    </row>
    <row r="8" spans="1:24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99"/>
      <c r="W8" s="99"/>
      <c r="X8" s="99"/>
    </row>
  </sheetData>
  <sheetProtection password="E01D" sheet="1" objects="1" scenarios="1"/>
  <mergeCells count="15">
    <mergeCell ref="A7:L7"/>
    <mergeCell ref="A1:S1"/>
    <mergeCell ref="B5:C5"/>
    <mergeCell ref="J3:L4"/>
    <mergeCell ref="J5:L5"/>
    <mergeCell ref="D2:L2"/>
    <mergeCell ref="M2:X2"/>
    <mergeCell ref="D3:F3"/>
    <mergeCell ref="G3:I3"/>
    <mergeCell ref="M3:O3"/>
    <mergeCell ref="P3:R3"/>
    <mergeCell ref="S3:U3"/>
    <mergeCell ref="V3:X3"/>
    <mergeCell ref="A3:A4"/>
    <mergeCell ref="B3:C4"/>
  </mergeCells>
  <pageMargins left="0.7" right="0.7" top="0.75" bottom="0.75" header="0.3" footer="0.3"/>
  <pageSetup paperSize="9" scale="4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zoomScaleNormal="100" zoomScaleSheetLayoutView="100" workbookViewId="0">
      <selection activeCell="D27" sqref="D27"/>
    </sheetView>
  </sheetViews>
  <sheetFormatPr defaultRowHeight="15" x14ac:dyDescent="0.25"/>
  <cols>
    <col min="3" max="3" width="17.42578125" customWidth="1"/>
    <col min="4" max="4" width="20.7109375" customWidth="1"/>
    <col min="5" max="5" width="9.140625" customWidth="1"/>
    <col min="6" max="6" width="18.7109375" customWidth="1"/>
    <col min="7" max="7" width="18.28515625" customWidth="1"/>
    <col min="8" max="8" width="22" customWidth="1"/>
    <col min="9" max="9" width="8.85546875" customWidth="1"/>
    <col min="10" max="10" width="17.140625" customWidth="1"/>
    <col min="11" max="11" width="8" customWidth="1"/>
    <col min="12" max="12" width="18.28515625" customWidth="1"/>
    <col min="13" max="13" width="7.5703125" customWidth="1"/>
    <col min="14" max="14" width="18.42578125" customWidth="1"/>
    <col min="16" max="42" width="9.140625" style="54"/>
  </cols>
  <sheetData>
    <row r="1" spans="1:42" ht="18.75" x14ac:dyDescent="0.3">
      <c r="A1" s="632" t="s">
        <v>147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</row>
    <row r="2" spans="1:42" ht="18.75" x14ac:dyDescent="0.3">
      <c r="A2" s="2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42" x14ac:dyDescent="0.25">
      <c r="A3" s="878" t="s">
        <v>145</v>
      </c>
      <c r="B3" s="878" t="s">
        <v>37</v>
      </c>
      <c r="C3" s="878"/>
      <c r="D3" s="888">
        <v>1</v>
      </c>
      <c r="E3" s="889"/>
      <c r="F3" s="893">
        <v>0.7</v>
      </c>
      <c r="G3" s="894"/>
      <c r="H3" s="890">
        <v>0.5</v>
      </c>
      <c r="I3" s="891"/>
      <c r="J3" s="892">
        <v>0.4</v>
      </c>
      <c r="K3" s="468"/>
      <c r="L3" s="895">
        <v>0.3</v>
      </c>
      <c r="M3" s="896"/>
      <c r="N3" s="897">
        <v>0.1</v>
      </c>
      <c r="O3" s="898"/>
    </row>
    <row r="4" spans="1:42" x14ac:dyDescent="0.25">
      <c r="A4" s="878"/>
      <c r="B4" s="878"/>
      <c r="C4" s="878"/>
      <c r="D4" s="197" t="s">
        <v>146</v>
      </c>
      <c r="E4" s="197" t="s">
        <v>144</v>
      </c>
      <c r="F4" s="200" t="s">
        <v>146</v>
      </c>
      <c r="G4" s="200" t="s">
        <v>144</v>
      </c>
      <c r="H4" s="198" t="s">
        <v>146</v>
      </c>
      <c r="I4" s="198" t="s">
        <v>144</v>
      </c>
      <c r="J4" s="199" t="s">
        <v>146</v>
      </c>
      <c r="K4" s="199" t="s">
        <v>144</v>
      </c>
      <c r="L4" s="201" t="s">
        <v>146</v>
      </c>
      <c r="M4" s="201" t="s">
        <v>144</v>
      </c>
      <c r="N4" s="202" t="s">
        <v>146</v>
      </c>
      <c r="O4" s="202" t="s">
        <v>144</v>
      </c>
    </row>
    <row r="5" spans="1:42" ht="21.75" customHeight="1" x14ac:dyDescent="0.25">
      <c r="A5" s="885">
        <v>1</v>
      </c>
      <c r="B5" s="879"/>
      <c r="C5" s="880"/>
      <c r="D5" s="428" t="s">
        <v>410</v>
      </c>
      <c r="E5" s="431">
        <v>10</v>
      </c>
      <c r="F5" s="205"/>
      <c r="G5" s="206"/>
      <c r="H5" s="433" t="s">
        <v>414</v>
      </c>
      <c r="I5" s="204">
        <v>238</v>
      </c>
      <c r="J5" s="203"/>
      <c r="K5" s="203"/>
      <c r="L5" s="205"/>
      <c r="M5" s="206"/>
      <c r="N5" s="434"/>
      <c r="O5" s="434"/>
    </row>
    <row r="6" spans="1:42" s="2" customFormat="1" x14ac:dyDescent="0.25">
      <c r="A6" s="886"/>
      <c r="B6" s="881"/>
      <c r="C6" s="882"/>
      <c r="D6" s="429" t="s">
        <v>411</v>
      </c>
      <c r="E6" s="432">
        <v>0</v>
      </c>
      <c r="F6" s="432"/>
      <c r="G6" s="432"/>
      <c r="H6" s="429" t="s">
        <v>415</v>
      </c>
      <c r="I6" s="156">
        <v>19</v>
      </c>
      <c r="J6" s="156"/>
      <c r="K6" s="156"/>
      <c r="L6" s="156"/>
      <c r="M6" s="156"/>
      <c r="N6" s="432"/>
      <c r="O6" s="432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</row>
    <row r="7" spans="1:42" s="2" customFormat="1" ht="45" x14ac:dyDescent="0.25">
      <c r="A7" s="886"/>
      <c r="B7" s="881"/>
      <c r="C7" s="882"/>
      <c r="D7" s="430" t="s">
        <v>412</v>
      </c>
      <c r="E7" s="432">
        <v>0</v>
      </c>
      <c r="F7" s="432"/>
      <c r="G7" s="432"/>
      <c r="H7" s="156"/>
      <c r="I7" s="156"/>
      <c r="J7" s="156"/>
      <c r="K7" s="156"/>
      <c r="L7" s="156"/>
      <c r="M7" s="156"/>
      <c r="N7" s="432"/>
      <c r="O7" s="432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</row>
    <row r="8" spans="1:42" s="2" customFormat="1" ht="45" x14ac:dyDescent="0.25">
      <c r="A8" s="886"/>
      <c r="B8" s="881"/>
      <c r="C8" s="882"/>
      <c r="D8" s="430" t="s">
        <v>413</v>
      </c>
      <c r="E8" s="432">
        <v>0</v>
      </c>
      <c r="F8" s="432"/>
      <c r="G8" s="432"/>
      <c r="H8" s="156"/>
      <c r="I8" s="156"/>
      <c r="J8" s="156"/>
      <c r="K8" s="156"/>
      <c r="L8" s="156"/>
      <c r="M8" s="156"/>
      <c r="N8" s="432"/>
      <c r="O8" s="432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</row>
    <row r="9" spans="1:42" s="2" customFormat="1" x14ac:dyDescent="0.25">
      <c r="A9" s="886"/>
      <c r="B9" s="881"/>
      <c r="C9" s="882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</row>
    <row r="10" spans="1:42" s="2" customFormat="1" x14ac:dyDescent="0.25">
      <c r="A10" s="886"/>
      <c r="B10" s="881"/>
      <c r="C10" s="882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</row>
    <row r="11" spans="1:42" s="2" customFormat="1" x14ac:dyDescent="0.25">
      <c r="A11" s="886"/>
      <c r="B11" s="881"/>
      <c r="C11" s="882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</row>
    <row r="12" spans="1:42" s="2" customFormat="1" x14ac:dyDescent="0.25">
      <c r="A12" s="886"/>
      <c r="B12" s="881"/>
      <c r="C12" s="882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</row>
    <row r="13" spans="1:42" s="2" customFormat="1" x14ac:dyDescent="0.25">
      <c r="A13" s="886"/>
      <c r="B13" s="881"/>
      <c r="C13" s="882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</row>
    <row r="14" spans="1:42" s="2" customFormat="1" x14ac:dyDescent="0.25">
      <c r="A14" s="886"/>
      <c r="B14" s="881"/>
      <c r="C14" s="882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</row>
    <row r="15" spans="1:42" s="2" customFormat="1" x14ac:dyDescent="0.25">
      <c r="A15" s="886"/>
      <c r="B15" s="881"/>
      <c r="C15" s="882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</row>
    <row r="16" spans="1:42" s="2" customFormat="1" x14ac:dyDescent="0.25">
      <c r="A16" s="886"/>
      <c r="B16" s="881"/>
      <c r="C16" s="882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</row>
    <row r="17" spans="1:42" s="2" customFormat="1" x14ac:dyDescent="0.25">
      <c r="A17" s="886"/>
      <c r="B17" s="881"/>
      <c r="C17" s="882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</row>
    <row r="18" spans="1:42" s="2" customFormat="1" x14ac:dyDescent="0.25">
      <c r="A18" s="887"/>
      <c r="B18" s="883"/>
      <c r="C18" s="884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</row>
    <row r="19" spans="1:42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42" ht="48" customHeight="1" x14ac:dyDescent="0.25">
      <c r="A20" s="876" t="s">
        <v>228</v>
      </c>
      <c r="B20" s="876"/>
      <c r="C20" s="876"/>
      <c r="D20" s="876"/>
      <c r="E20" s="236"/>
      <c r="F20" s="877" t="s">
        <v>229</v>
      </c>
      <c r="G20" s="877"/>
      <c r="H20" s="14"/>
      <c r="I20" s="465" t="s">
        <v>230</v>
      </c>
      <c r="J20" s="465"/>
      <c r="K20" s="465"/>
      <c r="L20" s="465"/>
      <c r="M20" s="14"/>
      <c r="N20" s="14"/>
      <c r="O20" s="14"/>
    </row>
  </sheetData>
  <mergeCells count="14">
    <mergeCell ref="A20:D20"/>
    <mergeCell ref="F20:G20"/>
    <mergeCell ref="I20:L20"/>
    <mergeCell ref="A1:O1"/>
    <mergeCell ref="A3:A4"/>
    <mergeCell ref="B3:C4"/>
    <mergeCell ref="B5:C18"/>
    <mergeCell ref="A5:A18"/>
    <mergeCell ref="D3:E3"/>
    <mergeCell ref="H3:I3"/>
    <mergeCell ref="J3:K3"/>
    <mergeCell ref="F3:G3"/>
    <mergeCell ref="L3:M3"/>
    <mergeCell ref="N3:O3"/>
  </mergeCells>
  <pageMargins left="0.7" right="0.7" top="0.75" bottom="0.75" header="0.3" footer="0.3"/>
  <pageSetup paperSize="9" scale="4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zoomScaleSheetLayoutView="100" workbookViewId="0">
      <selection activeCell="J24" sqref="J24"/>
    </sheetView>
  </sheetViews>
  <sheetFormatPr defaultRowHeight="15" x14ac:dyDescent="0.25"/>
  <cols>
    <col min="2" max="2" width="54.7109375" customWidth="1"/>
    <col min="3" max="3" width="9.5703125" customWidth="1"/>
    <col min="4" max="4" width="10.85546875" customWidth="1"/>
    <col min="5" max="5" width="11.85546875" customWidth="1"/>
  </cols>
  <sheetData>
    <row r="1" spans="1:6" ht="18.75" x14ac:dyDescent="0.3">
      <c r="A1" s="632" t="s">
        <v>161</v>
      </c>
      <c r="B1" s="632"/>
      <c r="C1" s="632"/>
      <c r="D1" s="632"/>
      <c r="E1" s="632"/>
    </row>
    <row r="2" spans="1:6" ht="18.75" x14ac:dyDescent="0.3">
      <c r="A2" s="26"/>
      <c r="B2" s="15"/>
      <c r="C2" s="88"/>
      <c r="D2" s="15"/>
      <c r="E2" s="15"/>
    </row>
    <row r="3" spans="1:6" ht="26.25" customHeight="1" x14ac:dyDescent="0.25">
      <c r="A3" s="899" t="s">
        <v>63</v>
      </c>
      <c r="B3" s="899" t="s">
        <v>160</v>
      </c>
      <c r="C3" s="902" t="s">
        <v>162</v>
      </c>
      <c r="D3" s="903"/>
      <c r="E3" s="904"/>
    </row>
    <row r="4" spans="1:6" x14ac:dyDescent="0.25">
      <c r="A4" s="900"/>
      <c r="B4" s="901"/>
      <c r="C4" s="180" t="s">
        <v>27</v>
      </c>
      <c r="D4" s="181" t="s">
        <v>0</v>
      </c>
      <c r="E4" s="162" t="s">
        <v>1</v>
      </c>
    </row>
    <row r="5" spans="1:6" ht="31.5" x14ac:dyDescent="0.25">
      <c r="A5" s="208">
        <v>1</v>
      </c>
      <c r="B5" s="209" t="s">
        <v>148</v>
      </c>
      <c r="C5" s="210">
        <f>SUM(D5:E5)</f>
        <v>48</v>
      </c>
      <c r="D5" s="207">
        <v>41</v>
      </c>
      <c r="E5" s="272">
        <v>7</v>
      </c>
    </row>
    <row r="6" spans="1:6" ht="15.75" x14ac:dyDescent="0.25">
      <c r="A6" s="208">
        <v>2</v>
      </c>
      <c r="B6" s="211" t="s">
        <v>149</v>
      </c>
      <c r="C6" s="210">
        <f t="shared" ref="C6:C25" si="0">SUM(D6:E6)</f>
        <v>178</v>
      </c>
      <c r="D6" s="207">
        <v>111</v>
      </c>
      <c r="E6" s="272">
        <v>67</v>
      </c>
    </row>
    <row r="7" spans="1:6" ht="15.75" x14ac:dyDescent="0.25">
      <c r="A7" s="212" t="s">
        <v>163</v>
      </c>
      <c r="B7" s="211" t="s">
        <v>150</v>
      </c>
      <c r="C7" s="210">
        <f t="shared" si="0"/>
        <v>238</v>
      </c>
      <c r="D7" s="207">
        <v>165</v>
      </c>
      <c r="E7" s="272">
        <v>73</v>
      </c>
    </row>
    <row r="8" spans="1:6" ht="15.75" x14ac:dyDescent="0.25">
      <c r="A8" s="208">
        <v>3</v>
      </c>
      <c r="B8" s="209" t="s">
        <v>151</v>
      </c>
      <c r="C8" s="210">
        <f t="shared" si="0"/>
        <v>15</v>
      </c>
      <c r="D8" s="207">
        <v>12</v>
      </c>
      <c r="E8" s="272">
        <v>3</v>
      </c>
    </row>
    <row r="9" spans="1:6" ht="15.75" x14ac:dyDescent="0.25">
      <c r="A9" s="213" t="s">
        <v>164</v>
      </c>
      <c r="B9" s="211" t="s">
        <v>150</v>
      </c>
      <c r="C9" s="210">
        <f t="shared" si="0"/>
        <v>19</v>
      </c>
      <c r="D9" s="207">
        <v>15</v>
      </c>
      <c r="E9" s="272">
        <v>4</v>
      </c>
    </row>
    <row r="10" spans="1:6" ht="15.75" x14ac:dyDescent="0.25">
      <c r="A10" s="208">
        <v>4</v>
      </c>
      <c r="B10" s="211" t="s">
        <v>232</v>
      </c>
      <c r="C10" s="210">
        <f t="shared" si="0"/>
        <v>144</v>
      </c>
      <c r="D10" s="151">
        <f>D11+D12+D13</f>
        <v>121</v>
      </c>
      <c r="E10" s="151">
        <f>E11+E12+E13</f>
        <v>23</v>
      </c>
    </row>
    <row r="11" spans="1:6" ht="15.75" x14ac:dyDescent="0.25">
      <c r="A11" s="214" t="s">
        <v>165</v>
      </c>
      <c r="B11" s="211" t="s">
        <v>152</v>
      </c>
      <c r="C11" s="210">
        <f t="shared" si="0"/>
        <v>45</v>
      </c>
      <c r="D11" s="207">
        <v>37</v>
      </c>
      <c r="E11" s="272">
        <v>8</v>
      </c>
    </row>
    <row r="12" spans="1:6" ht="15.75" x14ac:dyDescent="0.25">
      <c r="A12" s="214" t="s">
        <v>166</v>
      </c>
      <c r="B12" s="209" t="s">
        <v>153</v>
      </c>
      <c r="C12" s="210">
        <f t="shared" si="0"/>
        <v>86</v>
      </c>
      <c r="D12" s="218">
        <v>74</v>
      </c>
      <c r="E12" s="28">
        <v>12</v>
      </c>
    </row>
    <row r="13" spans="1:6" ht="15.75" x14ac:dyDescent="0.25">
      <c r="A13" s="214" t="s">
        <v>167</v>
      </c>
      <c r="B13" s="215" t="s">
        <v>154</v>
      </c>
      <c r="C13" s="210">
        <f t="shared" si="0"/>
        <v>13</v>
      </c>
      <c r="D13" s="218">
        <v>10</v>
      </c>
      <c r="E13" s="28">
        <v>3</v>
      </c>
    </row>
    <row r="14" spans="1:6" ht="15.75" x14ac:dyDescent="0.25">
      <c r="A14" s="208">
        <v>5</v>
      </c>
      <c r="B14" s="209" t="s">
        <v>155</v>
      </c>
      <c r="C14" s="210">
        <f t="shared" si="0"/>
        <v>0</v>
      </c>
      <c r="D14" s="207">
        <v>0</v>
      </c>
      <c r="E14" s="28">
        <v>0</v>
      </c>
    </row>
    <row r="15" spans="1:6" ht="15.75" x14ac:dyDescent="0.25">
      <c r="A15" s="208">
        <v>6</v>
      </c>
      <c r="B15" s="211" t="s">
        <v>233</v>
      </c>
      <c r="C15" s="210">
        <f>SUM(D15:E15)</f>
        <v>2</v>
      </c>
      <c r="D15" s="207">
        <v>0</v>
      </c>
      <c r="E15" s="28">
        <v>2</v>
      </c>
      <c r="F15" t="s">
        <v>337</v>
      </c>
    </row>
    <row r="16" spans="1:6" ht="15.75" x14ac:dyDescent="0.25">
      <c r="A16" s="208">
        <v>7</v>
      </c>
      <c r="B16" s="211" t="s">
        <v>156</v>
      </c>
      <c r="C16" s="210">
        <f t="shared" ref="C16:C17" si="1">SUM(D16:E16)</f>
        <v>10</v>
      </c>
      <c r="D16" s="207">
        <v>6</v>
      </c>
      <c r="E16" s="28">
        <v>4</v>
      </c>
      <c r="F16">
        <f>'№28 группы здоровья'!AD6</f>
        <v>10</v>
      </c>
    </row>
    <row r="17" spans="1:5" ht="15.75" x14ac:dyDescent="0.25">
      <c r="A17" s="216">
        <v>8</v>
      </c>
      <c r="B17" s="209" t="s">
        <v>157</v>
      </c>
      <c r="C17" s="210">
        <f t="shared" si="1"/>
        <v>0</v>
      </c>
      <c r="D17" s="218">
        <v>0</v>
      </c>
      <c r="E17" s="28">
        <v>0</v>
      </c>
    </row>
    <row r="18" spans="1:5" ht="32.25" customHeight="1" x14ac:dyDescent="0.25">
      <c r="A18" s="208">
        <v>9</v>
      </c>
      <c r="B18" s="209" t="s">
        <v>391</v>
      </c>
      <c r="C18" s="210">
        <f t="shared" si="0"/>
        <v>2</v>
      </c>
      <c r="D18" s="422">
        <f>D21+D20+D19</f>
        <v>1</v>
      </c>
      <c r="E18" s="422">
        <f>E21+E20+E19</f>
        <v>1</v>
      </c>
    </row>
    <row r="19" spans="1:5" ht="19.5" customHeight="1" x14ac:dyDescent="0.25">
      <c r="A19" s="213" t="s">
        <v>388</v>
      </c>
      <c r="B19" s="209" t="s">
        <v>392</v>
      </c>
      <c r="C19" s="210">
        <f>D19+E19</f>
        <v>2</v>
      </c>
      <c r="D19" s="207">
        <v>1</v>
      </c>
      <c r="E19" s="28">
        <v>1</v>
      </c>
    </row>
    <row r="20" spans="1:5" ht="19.5" customHeight="1" x14ac:dyDescent="0.25">
      <c r="A20" s="213" t="s">
        <v>389</v>
      </c>
      <c r="B20" s="209" t="s">
        <v>393</v>
      </c>
      <c r="C20" s="210">
        <f t="shared" ref="C20:C21" si="2">D20+E20</f>
        <v>0</v>
      </c>
      <c r="D20" s="207">
        <v>0</v>
      </c>
      <c r="E20" s="28">
        <v>0</v>
      </c>
    </row>
    <row r="21" spans="1:5" ht="19.5" customHeight="1" x14ac:dyDescent="0.25">
      <c r="A21" s="213" t="s">
        <v>390</v>
      </c>
      <c r="B21" s="209" t="s">
        <v>394</v>
      </c>
      <c r="C21" s="210">
        <f t="shared" si="2"/>
        <v>0</v>
      </c>
      <c r="D21" s="207">
        <v>0</v>
      </c>
      <c r="E21" s="28">
        <v>0</v>
      </c>
    </row>
    <row r="22" spans="1:5" ht="19.5" customHeight="1" x14ac:dyDescent="0.25">
      <c r="A22" s="208">
        <v>10</v>
      </c>
      <c r="B22" s="209" t="s">
        <v>158</v>
      </c>
      <c r="C22" s="210">
        <f t="shared" si="0"/>
        <v>0</v>
      </c>
      <c r="D22" s="207">
        <v>0</v>
      </c>
      <c r="E22" s="272">
        <v>0</v>
      </c>
    </row>
    <row r="23" spans="1:5" ht="15.75" x14ac:dyDescent="0.25">
      <c r="A23" s="217">
        <v>11</v>
      </c>
      <c r="B23" s="211" t="s">
        <v>234</v>
      </c>
      <c r="C23" s="210">
        <f t="shared" si="0"/>
        <v>9</v>
      </c>
      <c r="D23" s="219">
        <v>3</v>
      </c>
      <c r="E23" s="220">
        <v>6</v>
      </c>
    </row>
    <row r="24" spans="1:5" ht="31.5" x14ac:dyDescent="0.25">
      <c r="A24" s="217">
        <v>12</v>
      </c>
      <c r="B24" s="211" t="s">
        <v>309</v>
      </c>
      <c r="C24" s="210">
        <f t="shared" si="0"/>
        <v>10</v>
      </c>
      <c r="D24" s="219">
        <v>1</v>
      </c>
      <c r="E24" s="220">
        <v>9</v>
      </c>
    </row>
    <row r="25" spans="1:5" x14ac:dyDescent="0.25">
      <c r="A25" s="158"/>
      <c r="B25" s="190" t="s">
        <v>159</v>
      </c>
      <c r="C25" s="151">
        <f t="shared" si="0"/>
        <v>418</v>
      </c>
      <c r="D25" s="185">
        <f>D5+D6+D8+D10+D14+D15+D16+D17+D18+D22+D23+D24</f>
        <v>296</v>
      </c>
      <c r="E25" s="185">
        <f>E5+E6+E8+E10+E14+E15+E16+E17+E18+E22+E23+E24</f>
        <v>122</v>
      </c>
    </row>
    <row r="26" spans="1:5" x14ac:dyDescent="0.25">
      <c r="A26" s="15"/>
      <c r="B26" s="15"/>
      <c r="C26" s="15"/>
      <c r="D26" s="15"/>
      <c r="E26" s="15"/>
    </row>
    <row r="27" spans="1:5" ht="48.75" customHeight="1" x14ac:dyDescent="0.25">
      <c r="A27" s="441" t="s">
        <v>230</v>
      </c>
      <c r="B27" s="441"/>
      <c r="C27" s="441"/>
      <c r="D27" s="441"/>
      <c r="E27" s="441"/>
    </row>
    <row r="28" spans="1:5" x14ac:dyDescent="0.25">
      <c r="A28" s="15"/>
      <c r="B28" s="15"/>
      <c r="C28" s="15"/>
      <c r="D28" s="15"/>
      <c r="E28" s="15"/>
    </row>
    <row r="29" spans="1:5" x14ac:dyDescent="0.25">
      <c r="A29" s="15"/>
      <c r="B29" s="15"/>
      <c r="C29" s="15"/>
      <c r="D29" s="15"/>
      <c r="E29" s="15"/>
    </row>
  </sheetData>
  <sheetProtection password="E01D" sheet="1" objects="1" scenarios="1"/>
  <mergeCells count="5">
    <mergeCell ref="A1:E1"/>
    <mergeCell ref="A3:A4"/>
    <mergeCell ref="B3:B4"/>
    <mergeCell ref="C3:E3"/>
    <mergeCell ref="A27:E27"/>
  </mergeCells>
  <pageMargins left="0.7" right="0.7" top="0.75" bottom="0.75" header="0.3" footer="0.3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opLeftCell="O1" zoomScaleNormal="100" zoomScaleSheetLayoutView="100" workbookViewId="0">
      <selection activeCell="T28" sqref="T28:T30"/>
    </sheetView>
  </sheetViews>
  <sheetFormatPr defaultRowHeight="15" x14ac:dyDescent="0.25"/>
  <cols>
    <col min="3" max="3" width="16.42578125" customWidth="1"/>
    <col min="31" max="33" width="9.140625" style="54"/>
  </cols>
  <sheetData>
    <row r="1" spans="1:33" ht="18.75" x14ac:dyDescent="0.3">
      <c r="A1" s="1" t="s">
        <v>176</v>
      </c>
    </row>
    <row r="2" spans="1:33" ht="18.75" x14ac:dyDescent="0.3">
      <c r="A2" s="1"/>
    </row>
    <row r="3" spans="1:33" ht="15.75" x14ac:dyDescent="0.25">
      <c r="A3" s="766" t="s">
        <v>63</v>
      </c>
      <c r="B3" s="768" t="s">
        <v>37</v>
      </c>
      <c r="C3" s="769"/>
      <c r="D3" s="910" t="s">
        <v>177</v>
      </c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911"/>
      <c r="AB3" s="911"/>
      <c r="AC3" s="911"/>
      <c r="AD3" s="912"/>
      <c r="AE3" s="107"/>
      <c r="AF3" s="107"/>
      <c r="AG3" s="107"/>
    </row>
    <row r="4" spans="1:33" x14ac:dyDescent="0.25">
      <c r="A4" s="907"/>
      <c r="B4" s="908"/>
      <c r="C4" s="909"/>
      <c r="D4" s="913" t="s">
        <v>168</v>
      </c>
      <c r="E4" s="913"/>
      <c r="F4" s="913"/>
      <c r="G4" s="914" t="s">
        <v>169</v>
      </c>
      <c r="H4" s="915"/>
      <c r="I4" s="916"/>
      <c r="J4" s="917" t="s">
        <v>170</v>
      </c>
      <c r="K4" s="918"/>
      <c r="L4" s="919"/>
      <c r="M4" s="606" t="s">
        <v>171</v>
      </c>
      <c r="N4" s="607"/>
      <c r="O4" s="608"/>
      <c r="P4" s="920" t="s">
        <v>172</v>
      </c>
      <c r="Q4" s="921"/>
      <c r="R4" s="922"/>
      <c r="S4" s="923" t="s">
        <v>173</v>
      </c>
      <c r="T4" s="924"/>
      <c r="U4" s="925"/>
      <c r="V4" s="772" t="s">
        <v>174</v>
      </c>
      <c r="W4" s="773"/>
      <c r="X4" s="774"/>
      <c r="Y4" s="926" t="s">
        <v>175</v>
      </c>
      <c r="Z4" s="927"/>
      <c r="AA4" s="927"/>
      <c r="AB4" s="484" t="s">
        <v>27</v>
      </c>
      <c r="AC4" s="484"/>
      <c r="AD4" s="484"/>
      <c r="AE4" s="906"/>
      <c r="AF4" s="906"/>
      <c r="AG4" s="906"/>
    </row>
    <row r="5" spans="1:33" x14ac:dyDescent="0.25">
      <c r="A5" s="767"/>
      <c r="B5" s="770"/>
      <c r="C5" s="771"/>
      <c r="D5" s="251" t="s">
        <v>27</v>
      </c>
      <c r="E5" s="251" t="s">
        <v>0</v>
      </c>
      <c r="F5" s="251" t="s">
        <v>1</v>
      </c>
      <c r="G5" s="252" t="s">
        <v>27</v>
      </c>
      <c r="H5" s="252" t="s">
        <v>0</v>
      </c>
      <c r="I5" s="252" t="s">
        <v>1</v>
      </c>
      <c r="J5" s="245" t="s">
        <v>27</v>
      </c>
      <c r="K5" s="245" t="s">
        <v>0</v>
      </c>
      <c r="L5" s="245" t="s">
        <v>1</v>
      </c>
      <c r="M5" s="246" t="s">
        <v>27</v>
      </c>
      <c r="N5" s="246" t="s">
        <v>0</v>
      </c>
      <c r="O5" s="246" t="s">
        <v>1</v>
      </c>
      <c r="P5" s="163" t="s">
        <v>27</v>
      </c>
      <c r="Q5" s="163" t="s">
        <v>0</v>
      </c>
      <c r="R5" s="163" t="s">
        <v>1</v>
      </c>
      <c r="S5" s="225" t="s">
        <v>27</v>
      </c>
      <c r="T5" s="225" t="s">
        <v>0</v>
      </c>
      <c r="U5" s="225" t="s">
        <v>1</v>
      </c>
      <c r="V5" s="173" t="s">
        <v>27</v>
      </c>
      <c r="W5" s="173" t="s">
        <v>0</v>
      </c>
      <c r="X5" s="173" t="s">
        <v>1</v>
      </c>
      <c r="Y5" s="253" t="s">
        <v>27</v>
      </c>
      <c r="Z5" s="253" t="s">
        <v>0</v>
      </c>
      <c r="AA5" s="254" t="s">
        <v>1</v>
      </c>
      <c r="AB5" s="244" t="s">
        <v>27</v>
      </c>
      <c r="AC5" s="244" t="s">
        <v>0</v>
      </c>
      <c r="AD5" s="244" t="s">
        <v>1</v>
      </c>
      <c r="AE5" s="111"/>
      <c r="AF5" s="111"/>
      <c r="AG5" s="111"/>
    </row>
    <row r="6" spans="1:33" x14ac:dyDescent="0.25">
      <c r="A6" s="248">
        <v>1</v>
      </c>
      <c r="B6" s="571"/>
      <c r="C6" s="572"/>
      <c r="D6" s="255">
        <f>SUM(E6:F6)</f>
        <v>219</v>
      </c>
      <c r="E6" s="221">
        <v>135</v>
      </c>
      <c r="F6" s="221">
        <v>84</v>
      </c>
      <c r="G6" s="250">
        <f>SUM(H6:I6)</f>
        <v>213</v>
      </c>
      <c r="H6" s="221">
        <v>122</v>
      </c>
      <c r="I6" s="221">
        <v>91</v>
      </c>
      <c r="J6" s="256">
        <f>SUM(K6:L6)</f>
        <v>225</v>
      </c>
      <c r="K6" s="221">
        <v>134</v>
      </c>
      <c r="L6" s="221">
        <v>91</v>
      </c>
      <c r="M6" s="257">
        <f>SUM(N6:O6)</f>
        <v>264</v>
      </c>
      <c r="N6" s="221">
        <v>157</v>
      </c>
      <c r="O6" s="221">
        <v>107</v>
      </c>
      <c r="P6" s="159">
        <f>SUM(Q6:R6)</f>
        <v>281</v>
      </c>
      <c r="Q6" s="221">
        <v>161</v>
      </c>
      <c r="R6" s="221">
        <v>120</v>
      </c>
      <c r="S6" s="86">
        <f>SUM(T6:U6)</f>
        <v>309</v>
      </c>
      <c r="T6" s="221">
        <v>179</v>
      </c>
      <c r="U6" s="221">
        <v>130</v>
      </c>
      <c r="V6" s="179">
        <f>SUM(W6:X6)</f>
        <v>296</v>
      </c>
      <c r="W6" s="222">
        <v>161</v>
      </c>
      <c r="X6" s="222">
        <v>135</v>
      </c>
      <c r="Y6" s="258">
        <f>SUM(Z6:AA6)</f>
        <v>65</v>
      </c>
      <c r="Z6" s="222">
        <v>37</v>
      </c>
      <c r="AA6" s="223">
        <v>28</v>
      </c>
      <c r="AB6" s="23">
        <f>SUM(AC6:AD6)</f>
        <v>1807</v>
      </c>
      <c r="AC6" s="23">
        <f>SUM(E6,H6,K6,N6,Q6,T6,W6,)</f>
        <v>1049</v>
      </c>
      <c r="AD6" s="23">
        <f>SUM(F6,I6,L6,O6,R6,U6,X6,)</f>
        <v>758</v>
      </c>
      <c r="AE6" s="108"/>
      <c r="AF6" s="108"/>
      <c r="AG6" s="108"/>
    </row>
    <row r="7" spans="1:3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3" ht="50.25" customHeight="1" x14ac:dyDescent="0.25">
      <c r="A8" s="465" t="s">
        <v>230</v>
      </c>
      <c r="B8" s="465"/>
      <c r="C8" s="465"/>
      <c r="D8" s="465"/>
      <c r="E8" s="465"/>
      <c r="F8" s="465"/>
      <c r="G8" s="465"/>
      <c r="H8" s="465"/>
      <c r="I8" s="465"/>
      <c r="J8" s="46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3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3" ht="38.25" customHeight="1" x14ac:dyDescent="0.25">
      <c r="A10" s="905" t="s">
        <v>339</v>
      </c>
      <c r="B10" s="905"/>
      <c r="C10" s="905"/>
      <c r="D10" s="905"/>
      <c r="E10" s="905"/>
      <c r="F10" s="905"/>
      <c r="G10" s="905"/>
      <c r="H10" s="905"/>
      <c r="I10" s="905"/>
      <c r="J10" s="905"/>
      <c r="K10" s="905"/>
      <c r="L10" s="905"/>
      <c r="M10" s="905"/>
      <c r="N10" s="905"/>
      <c r="O10" s="90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3" ht="33" customHeight="1" x14ac:dyDescent="0.25">
      <c r="A11" s="905" t="s">
        <v>338</v>
      </c>
      <c r="B11" s="905"/>
      <c r="C11" s="905"/>
      <c r="D11" s="905"/>
      <c r="E11" s="905"/>
      <c r="F11" s="905"/>
      <c r="G11" s="905"/>
      <c r="H11" s="905"/>
      <c r="I11" s="905"/>
      <c r="J11" s="905"/>
      <c r="K11" s="905"/>
      <c r="L11" s="905"/>
      <c r="M11" s="905"/>
      <c r="N11" s="90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3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3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3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</sheetData>
  <sheetProtection password="E01D" sheet="1" objects="1" scenarios="1"/>
  <mergeCells count="17">
    <mergeCell ref="Y4:AA4"/>
    <mergeCell ref="AB4:AD4"/>
    <mergeCell ref="A10:O10"/>
    <mergeCell ref="A11:N11"/>
    <mergeCell ref="A8:J8"/>
    <mergeCell ref="AE4:AG4"/>
    <mergeCell ref="A3:A5"/>
    <mergeCell ref="B3:C5"/>
    <mergeCell ref="B6:C6"/>
    <mergeCell ref="D3:AD3"/>
    <mergeCell ref="D4:F4"/>
    <mergeCell ref="G4:I4"/>
    <mergeCell ref="J4:L4"/>
    <mergeCell ref="M4:O4"/>
    <mergeCell ref="P4:R4"/>
    <mergeCell ref="S4:U4"/>
    <mergeCell ref="V4:X4"/>
  </mergeCells>
  <pageMargins left="0.7" right="0.7" top="0.75" bottom="0.75" header="0.3" footer="0.3"/>
  <pageSetup paperSize="9" scale="31" orientation="portrait" r:id="rId1"/>
  <colBreaks count="1" manualBreakCount="1">
    <brk id="3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4"/>
  <sheetViews>
    <sheetView topLeftCell="Q1" zoomScaleNormal="100" zoomScaleSheetLayoutView="90" workbookViewId="0">
      <selection activeCell="AE20" sqref="AE20"/>
    </sheetView>
  </sheetViews>
  <sheetFormatPr defaultRowHeight="15" x14ac:dyDescent="0.25"/>
  <cols>
    <col min="3" max="3" width="16" customWidth="1"/>
    <col min="28" max="30" width="9.140625" customWidth="1"/>
  </cols>
  <sheetData>
    <row r="1" spans="1:99" ht="18.75" x14ac:dyDescent="0.3">
      <c r="A1" s="26" t="s">
        <v>182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49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2" spans="1:99" ht="18.75" x14ac:dyDescent="0.3">
      <c r="A2" s="2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49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</row>
    <row r="3" spans="1:99" ht="15.75" customHeight="1" x14ac:dyDescent="0.25">
      <c r="A3" s="875" t="s">
        <v>63</v>
      </c>
      <c r="B3" s="878" t="s">
        <v>37</v>
      </c>
      <c r="C3" s="878"/>
      <c r="D3" s="938" t="s">
        <v>183</v>
      </c>
      <c r="E3" s="938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938"/>
      <c r="R3" s="938"/>
      <c r="S3" s="938"/>
      <c r="T3" s="938"/>
      <c r="U3" s="938"/>
      <c r="V3" s="938"/>
      <c r="W3" s="938"/>
      <c r="X3" s="938"/>
      <c r="Y3" s="938"/>
      <c r="Z3" s="938"/>
      <c r="AA3" s="938"/>
      <c r="AB3" s="938"/>
      <c r="AC3" s="938"/>
      <c r="AD3" s="938"/>
      <c r="AE3" s="938"/>
      <c r="AF3" s="938"/>
      <c r="AG3" s="938"/>
      <c r="AH3" s="938" t="s">
        <v>235</v>
      </c>
      <c r="AI3" s="938"/>
      <c r="AJ3" s="938"/>
      <c r="AK3" s="938"/>
      <c r="AL3" s="938"/>
      <c r="AM3" s="938"/>
      <c r="AN3" s="938"/>
      <c r="AO3" s="938"/>
      <c r="AP3" s="938"/>
      <c r="AQ3" s="938"/>
      <c r="AR3" s="938"/>
      <c r="AS3" s="938"/>
      <c r="AT3" s="938"/>
      <c r="AU3" s="938"/>
      <c r="AV3" s="938"/>
      <c r="AW3" s="938"/>
      <c r="AX3" s="938"/>
      <c r="AY3" s="938"/>
      <c r="AZ3" s="938"/>
      <c r="BA3" s="938"/>
      <c r="BB3" s="938"/>
      <c r="BC3" s="938"/>
      <c r="BD3" s="938"/>
      <c r="BE3" s="938"/>
      <c r="BF3" s="938"/>
      <c r="BG3" s="938"/>
      <c r="BH3" s="938"/>
      <c r="BI3" s="938"/>
      <c r="BJ3" s="938"/>
      <c r="BK3" s="938"/>
      <c r="BL3" s="938" t="s">
        <v>236</v>
      </c>
      <c r="BM3" s="938"/>
      <c r="BN3" s="938"/>
      <c r="BO3" s="938"/>
      <c r="BP3" s="938"/>
      <c r="BQ3" s="938"/>
      <c r="BR3" s="938"/>
      <c r="BS3" s="938"/>
      <c r="BT3" s="938"/>
      <c r="BU3" s="938"/>
      <c r="BV3" s="938"/>
      <c r="BW3" s="938"/>
      <c r="BX3" s="938"/>
      <c r="BY3" s="938"/>
      <c r="BZ3" s="938"/>
      <c r="CA3" s="938"/>
      <c r="CB3" s="938"/>
      <c r="CC3" s="938"/>
      <c r="CD3" s="938"/>
      <c r="CE3" s="938"/>
      <c r="CF3" s="938"/>
      <c r="CG3" s="938"/>
      <c r="CH3" s="938"/>
      <c r="CI3" s="938"/>
      <c r="CJ3" s="938"/>
      <c r="CK3" s="938"/>
      <c r="CL3" s="938"/>
      <c r="CM3" s="938"/>
      <c r="CN3" s="938"/>
      <c r="CO3" s="938"/>
      <c r="CP3" s="937" t="s">
        <v>47</v>
      </c>
      <c r="CQ3" s="937"/>
      <c r="CR3" s="937"/>
      <c r="CS3" s="929" t="s">
        <v>185</v>
      </c>
      <c r="CT3" s="930"/>
      <c r="CU3" s="931"/>
    </row>
    <row r="4" spans="1:99" ht="15" customHeight="1" x14ac:dyDescent="0.25">
      <c r="A4" s="875"/>
      <c r="B4" s="878"/>
      <c r="C4" s="878"/>
      <c r="D4" s="936" t="s">
        <v>168</v>
      </c>
      <c r="E4" s="936"/>
      <c r="F4" s="936"/>
      <c r="G4" s="928" t="s">
        <v>179</v>
      </c>
      <c r="H4" s="928"/>
      <c r="I4" s="928"/>
      <c r="J4" s="928" t="s">
        <v>170</v>
      </c>
      <c r="K4" s="928"/>
      <c r="L4" s="928"/>
      <c r="M4" s="928" t="s">
        <v>171</v>
      </c>
      <c r="N4" s="928"/>
      <c r="O4" s="928"/>
      <c r="P4" s="928" t="s">
        <v>172</v>
      </c>
      <c r="Q4" s="928"/>
      <c r="R4" s="928"/>
      <c r="S4" s="928" t="s">
        <v>173</v>
      </c>
      <c r="T4" s="928"/>
      <c r="U4" s="928"/>
      <c r="V4" s="928" t="s">
        <v>174</v>
      </c>
      <c r="W4" s="928"/>
      <c r="X4" s="928"/>
      <c r="Y4" s="928" t="s">
        <v>27</v>
      </c>
      <c r="Z4" s="928"/>
      <c r="AA4" s="928"/>
      <c r="AB4" s="484" t="s">
        <v>184</v>
      </c>
      <c r="AC4" s="484"/>
      <c r="AD4" s="484"/>
      <c r="AE4" s="939" t="s">
        <v>180</v>
      </c>
      <c r="AF4" s="939"/>
      <c r="AG4" s="939"/>
      <c r="AH4" s="936" t="s">
        <v>168</v>
      </c>
      <c r="AI4" s="936"/>
      <c r="AJ4" s="936"/>
      <c r="AK4" s="928" t="s">
        <v>179</v>
      </c>
      <c r="AL4" s="928"/>
      <c r="AM4" s="928"/>
      <c r="AN4" s="928" t="s">
        <v>170</v>
      </c>
      <c r="AO4" s="928"/>
      <c r="AP4" s="928"/>
      <c r="AQ4" s="928" t="s">
        <v>171</v>
      </c>
      <c r="AR4" s="928"/>
      <c r="AS4" s="928"/>
      <c r="AT4" s="928" t="s">
        <v>172</v>
      </c>
      <c r="AU4" s="928"/>
      <c r="AV4" s="928"/>
      <c r="AW4" s="928" t="s">
        <v>173</v>
      </c>
      <c r="AX4" s="928"/>
      <c r="AY4" s="928"/>
      <c r="AZ4" s="928" t="s">
        <v>174</v>
      </c>
      <c r="BA4" s="928"/>
      <c r="BB4" s="928"/>
      <c r="BC4" s="928" t="s">
        <v>27</v>
      </c>
      <c r="BD4" s="928"/>
      <c r="BE4" s="928"/>
      <c r="BF4" s="484" t="s">
        <v>186</v>
      </c>
      <c r="BG4" s="484"/>
      <c r="BH4" s="484"/>
      <c r="BI4" s="850" t="s">
        <v>181</v>
      </c>
      <c r="BJ4" s="850"/>
      <c r="BK4" s="850"/>
      <c r="BL4" s="936" t="s">
        <v>168</v>
      </c>
      <c r="BM4" s="936"/>
      <c r="BN4" s="936"/>
      <c r="BO4" s="928" t="s">
        <v>179</v>
      </c>
      <c r="BP4" s="928"/>
      <c r="BQ4" s="928"/>
      <c r="BR4" s="928" t="s">
        <v>170</v>
      </c>
      <c r="BS4" s="928"/>
      <c r="BT4" s="928"/>
      <c r="BU4" s="928" t="s">
        <v>171</v>
      </c>
      <c r="BV4" s="928"/>
      <c r="BW4" s="928"/>
      <c r="BX4" s="928" t="s">
        <v>172</v>
      </c>
      <c r="BY4" s="928"/>
      <c r="BZ4" s="928"/>
      <c r="CA4" s="928" t="s">
        <v>173</v>
      </c>
      <c r="CB4" s="928"/>
      <c r="CC4" s="928"/>
      <c r="CD4" s="928" t="s">
        <v>174</v>
      </c>
      <c r="CE4" s="928"/>
      <c r="CF4" s="928"/>
      <c r="CG4" s="928" t="s">
        <v>27</v>
      </c>
      <c r="CH4" s="928"/>
      <c r="CI4" s="928"/>
      <c r="CJ4" s="484" t="s">
        <v>186</v>
      </c>
      <c r="CK4" s="484"/>
      <c r="CL4" s="484"/>
      <c r="CM4" s="850" t="s">
        <v>181</v>
      </c>
      <c r="CN4" s="850"/>
      <c r="CO4" s="850"/>
      <c r="CP4" s="937"/>
      <c r="CQ4" s="937"/>
      <c r="CR4" s="937"/>
      <c r="CS4" s="932"/>
      <c r="CT4" s="933"/>
      <c r="CU4" s="934"/>
    </row>
    <row r="5" spans="1:99" x14ac:dyDescent="0.25">
      <c r="A5" s="875"/>
      <c r="B5" s="878"/>
      <c r="C5" s="878"/>
      <c r="D5" s="165" t="s">
        <v>27</v>
      </c>
      <c r="E5" s="165" t="s">
        <v>0</v>
      </c>
      <c r="F5" s="165" t="s">
        <v>1</v>
      </c>
      <c r="G5" s="173" t="s">
        <v>27</v>
      </c>
      <c r="H5" s="173" t="s">
        <v>0</v>
      </c>
      <c r="I5" s="173" t="s">
        <v>1</v>
      </c>
      <c r="J5" s="166" t="s">
        <v>27</v>
      </c>
      <c r="K5" s="166" t="s">
        <v>0</v>
      </c>
      <c r="L5" s="166" t="s">
        <v>1</v>
      </c>
      <c r="M5" s="150" t="s">
        <v>27</v>
      </c>
      <c r="N5" s="150" t="s">
        <v>0</v>
      </c>
      <c r="O5" s="150" t="s">
        <v>1</v>
      </c>
      <c r="P5" s="16" t="s">
        <v>27</v>
      </c>
      <c r="Q5" s="16" t="s">
        <v>0</v>
      </c>
      <c r="R5" s="16" t="s">
        <v>1</v>
      </c>
      <c r="S5" s="239" t="s">
        <v>27</v>
      </c>
      <c r="T5" s="239" t="s">
        <v>0</v>
      </c>
      <c r="U5" s="239" t="s">
        <v>1</v>
      </c>
      <c r="V5" s="224" t="s">
        <v>27</v>
      </c>
      <c r="W5" s="224" t="s">
        <v>0</v>
      </c>
      <c r="X5" s="224" t="s">
        <v>1</v>
      </c>
      <c r="Y5" s="225" t="s">
        <v>27</v>
      </c>
      <c r="Z5" s="225" t="s">
        <v>0</v>
      </c>
      <c r="AA5" s="225" t="s">
        <v>1</v>
      </c>
      <c r="AB5" s="240" t="s">
        <v>27</v>
      </c>
      <c r="AC5" s="240" t="s">
        <v>0</v>
      </c>
      <c r="AD5" s="240" t="s">
        <v>1</v>
      </c>
      <c r="AE5" s="164" t="s">
        <v>27</v>
      </c>
      <c r="AF5" s="164" t="s">
        <v>0</v>
      </c>
      <c r="AG5" s="164" t="s">
        <v>1</v>
      </c>
      <c r="AH5" s="165" t="s">
        <v>27</v>
      </c>
      <c r="AI5" s="165" t="s">
        <v>0</v>
      </c>
      <c r="AJ5" s="165" t="s">
        <v>1</v>
      </c>
      <c r="AK5" s="173" t="s">
        <v>27</v>
      </c>
      <c r="AL5" s="173" t="s">
        <v>0</v>
      </c>
      <c r="AM5" s="173" t="s">
        <v>1</v>
      </c>
      <c r="AN5" s="166" t="s">
        <v>27</v>
      </c>
      <c r="AO5" s="166" t="s">
        <v>0</v>
      </c>
      <c r="AP5" s="166" t="s">
        <v>1</v>
      </c>
      <c r="AQ5" s="150" t="s">
        <v>27</v>
      </c>
      <c r="AR5" s="150" t="s">
        <v>0</v>
      </c>
      <c r="AS5" s="150" t="s">
        <v>1</v>
      </c>
      <c r="AT5" s="16" t="s">
        <v>27</v>
      </c>
      <c r="AU5" s="16" t="s">
        <v>0</v>
      </c>
      <c r="AV5" s="16" t="s">
        <v>1</v>
      </c>
      <c r="AW5" s="239" t="s">
        <v>27</v>
      </c>
      <c r="AX5" s="239" t="s">
        <v>0</v>
      </c>
      <c r="AY5" s="239" t="s">
        <v>1</v>
      </c>
      <c r="AZ5" s="224" t="s">
        <v>27</v>
      </c>
      <c r="BA5" s="224" t="s">
        <v>0</v>
      </c>
      <c r="BB5" s="224" t="s">
        <v>1</v>
      </c>
      <c r="BC5" s="225" t="s">
        <v>27</v>
      </c>
      <c r="BD5" s="225" t="s">
        <v>0</v>
      </c>
      <c r="BE5" s="225" t="s">
        <v>1</v>
      </c>
      <c r="BF5" s="240" t="s">
        <v>27</v>
      </c>
      <c r="BG5" s="240" t="s">
        <v>0</v>
      </c>
      <c r="BH5" s="240" t="s">
        <v>1</v>
      </c>
      <c r="BI5" s="164" t="s">
        <v>27</v>
      </c>
      <c r="BJ5" s="164" t="s">
        <v>0</v>
      </c>
      <c r="BK5" s="164" t="s">
        <v>1</v>
      </c>
      <c r="BL5" s="165" t="s">
        <v>27</v>
      </c>
      <c r="BM5" s="165" t="s">
        <v>0</v>
      </c>
      <c r="BN5" s="165" t="s">
        <v>1</v>
      </c>
      <c r="BO5" s="173" t="s">
        <v>27</v>
      </c>
      <c r="BP5" s="173" t="s">
        <v>0</v>
      </c>
      <c r="BQ5" s="173" t="s">
        <v>1</v>
      </c>
      <c r="BR5" s="166" t="s">
        <v>27</v>
      </c>
      <c r="BS5" s="166" t="s">
        <v>0</v>
      </c>
      <c r="BT5" s="166" t="s">
        <v>1</v>
      </c>
      <c r="BU5" s="150" t="s">
        <v>27</v>
      </c>
      <c r="BV5" s="150" t="s">
        <v>0</v>
      </c>
      <c r="BW5" s="150" t="s">
        <v>1</v>
      </c>
      <c r="BX5" s="16" t="s">
        <v>27</v>
      </c>
      <c r="BY5" s="16" t="s">
        <v>0</v>
      </c>
      <c r="BZ5" s="16" t="s">
        <v>1</v>
      </c>
      <c r="CA5" s="239" t="s">
        <v>27</v>
      </c>
      <c r="CB5" s="239" t="s">
        <v>0</v>
      </c>
      <c r="CC5" s="239" t="s">
        <v>1</v>
      </c>
      <c r="CD5" s="224" t="s">
        <v>27</v>
      </c>
      <c r="CE5" s="224" t="s">
        <v>0</v>
      </c>
      <c r="CF5" s="224" t="s">
        <v>1</v>
      </c>
      <c r="CG5" s="225" t="s">
        <v>27</v>
      </c>
      <c r="CH5" s="225" t="s">
        <v>0</v>
      </c>
      <c r="CI5" s="225" t="s">
        <v>1</v>
      </c>
      <c r="CJ5" s="240" t="s">
        <v>27</v>
      </c>
      <c r="CK5" s="240" t="s">
        <v>0</v>
      </c>
      <c r="CL5" s="240" t="s">
        <v>1</v>
      </c>
      <c r="CM5" s="164" t="s">
        <v>27</v>
      </c>
      <c r="CN5" s="164" t="s">
        <v>0</v>
      </c>
      <c r="CO5" s="164" t="s">
        <v>1</v>
      </c>
      <c r="CP5" s="225" t="s">
        <v>27</v>
      </c>
      <c r="CQ5" s="225" t="s">
        <v>0</v>
      </c>
      <c r="CR5" s="225" t="s">
        <v>1</v>
      </c>
      <c r="CS5" s="240" t="s">
        <v>27</v>
      </c>
      <c r="CT5" s="240" t="s">
        <v>0</v>
      </c>
      <c r="CU5" s="240" t="s">
        <v>1</v>
      </c>
    </row>
    <row r="6" spans="1:99" x14ac:dyDescent="0.25">
      <c r="A6" s="247">
        <v>1</v>
      </c>
      <c r="B6" s="935"/>
      <c r="C6" s="935"/>
      <c r="D6" s="174">
        <f>SUM(E6:F6)</f>
        <v>0</v>
      </c>
      <c r="E6" s="241">
        <v>0</v>
      </c>
      <c r="F6" s="241">
        <v>0</v>
      </c>
      <c r="G6" s="179">
        <f>SUM(H6:I6)</f>
        <v>0</v>
      </c>
      <c r="H6" s="207">
        <v>0</v>
      </c>
      <c r="I6" s="207">
        <v>0</v>
      </c>
      <c r="J6" s="243">
        <f>SUM(K6:L6)</f>
        <v>121</v>
      </c>
      <c r="K6" s="241">
        <v>82</v>
      </c>
      <c r="L6" s="241">
        <v>39</v>
      </c>
      <c r="M6" s="176">
        <f>SUM(N6:O6)</f>
        <v>255</v>
      </c>
      <c r="N6" s="241">
        <v>177</v>
      </c>
      <c r="O6" s="241">
        <v>78</v>
      </c>
      <c r="P6" s="153">
        <f>SUM(Q6:R6)</f>
        <v>261</v>
      </c>
      <c r="Q6" s="241">
        <v>185</v>
      </c>
      <c r="R6" s="241">
        <v>76</v>
      </c>
      <c r="S6" s="242">
        <f>SUM(T6:U6)</f>
        <v>257</v>
      </c>
      <c r="T6" s="241">
        <v>172</v>
      </c>
      <c r="U6" s="241">
        <v>85</v>
      </c>
      <c r="V6" s="226">
        <f>SUM(W6:X6)</f>
        <v>197</v>
      </c>
      <c r="W6" s="30">
        <v>129</v>
      </c>
      <c r="X6" s="30">
        <v>68</v>
      </c>
      <c r="Y6" s="227">
        <f>SUM(Z6:AA6)</f>
        <v>1091</v>
      </c>
      <c r="Z6" s="227">
        <f>SUM(E6,H6,K6,N6,Q6,T6,W6)</f>
        <v>745</v>
      </c>
      <c r="AA6" s="227">
        <f>SUM(F6,I6,L6,O6,R6,U6,X6,)</f>
        <v>346</v>
      </c>
      <c r="AB6" s="228">
        <f>'№2. итоговое кол-во организаций'!J3+'№2. итоговое кол-во организаций'!K3+'№2. итоговое кол-во организаций'!J9+'№2. итоговое кол-во организаций'!K9+'№2. итоговое кол-во организаций'!J12+'№2. итоговое кол-во организаций'!K12+'№2. итоговое кол-во организаций'!J15+'№2. итоговое кол-во организаций'!K15+'№2. итоговое кол-во организаций'!K25</f>
        <v>1091</v>
      </c>
      <c r="AC6" s="228">
        <f>'№2. итоговое кол-во организаций'!J4+'№2. итоговое кол-во организаций'!K4+'№2. итоговое кол-во организаций'!J10+'№2. итоговое кол-во организаций'!K10+'№2. итоговое кол-во организаций'!J13+'№2. итоговое кол-во организаций'!K13+'№2. итоговое кол-во организаций'!J16+'№2. итоговое кол-во организаций'!K16+'№2. итоговое кол-во организаций'!K26</f>
        <v>745</v>
      </c>
      <c r="AD6" s="228">
        <f>'№2. итоговое кол-во организаций'!J5+'№2. итоговое кол-во организаций'!K5+'№2. итоговое кол-во организаций'!J11+'№2. итоговое кол-во организаций'!K11+'№2. итоговое кол-во организаций'!J14+'№2. итоговое кол-во организаций'!K14+'№2. итоговое кол-во организаций'!J17+'№2. итоговое кол-во организаций'!K17+'№2. итоговое кол-во организаций'!K27</f>
        <v>346</v>
      </c>
      <c r="AE6" s="229">
        <f>SUM(AF6:AG6)</f>
        <v>0</v>
      </c>
      <c r="AF6" s="231">
        <v>0</v>
      </c>
      <c r="AG6" s="231">
        <v>0</v>
      </c>
      <c r="AH6" s="174">
        <f>SUM(AI6:AJ6)</f>
        <v>0</v>
      </c>
      <c r="AI6" s="221">
        <v>0</v>
      </c>
      <c r="AJ6" s="221">
        <v>0</v>
      </c>
      <c r="AK6" s="179">
        <f>SUM(AL6:AM6)</f>
        <v>0</v>
      </c>
      <c r="AL6" s="222">
        <v>0</v>
      </c>
      <c r="AM6" s="222">
        <v>0</v>
      </c>
      <c r="AN6" s="243">
        <f>SUM(AO6:AP6)</f>
        <v>0</v>
      </c>
      <c r="AO6" s="221">
        <v>0</v>
      </c>
      <c r="AP6" s="221">
        <v>0</v>
      </c>
      <c r="AQ6" s="176">
        <f>SUM(AR6:AS6)</f>
        <v>0</v>
      </c>
      <c r="AR6" s="221">
        <v>0</v>
      </c>
      <c r="AS6" s="221">
        <v>0</v>
      </c>
      <c r="AT6" s="153">
        <f>SUM(AU6:AV6)</f>
        <v>0</v>
      </c>
      <c r="AU6" s="221">
        <v>0</v>
      </c>
      <c r="AV6" s="221">
        <v>0</v>
      </c>
      <c r="AW6" s="242">
        <f>SUM(AX6:AY6)</f>
        <v>0</v>
      </c>
      <c r="AX6" s="221">
        <v>0</v>
      </c>
      <c r="AY6" s="221">
        <v>0</v>
      </c>
      <c r="AZ6" s="226">
        <f>SUM(BA6:BB6)</f>
        <v>0</v>
      </c>
      <c r="BA6" s="231">
        <v>0</v>
      </c>
      <c r="BB6" s="231">
        <v>0</v>
      </c>
      <c r="BC6" s="227">
        <f>SUM(BD6:BE6)</f>
        <v>0</v>
      </c>
      <c r="BD6" s="227">
        <f>SUM(AI6,AL6,AO6,AR6,AU6,AX6,BA6,)</f>
        <v>0</v>
      </c>
      <c r="BE6" s="227">
        <f>SUM(AJ6,AM6,AP6,AS6,AV6,AY6,BB6,)</f>
        <v>0</v>
      </c>
      <c r="BF6" s="228">
        <f>'№2. итоговое кол-во организаций'!J6+'№2. итоговое кол-во организаций'!K6</f>
        <v>0</v>
      </c>
      <c r="BG6" s="228">
        <f>'№2. итоговое кол-во организаций'!J7+'№2. итоговое кол-во организаций'!K7</f>
        <v>0</v>
      </c>
      <c r="BH6" s="228">
        <f>'№2. итоговое кол-во организаций'!J8+'№2. итоговое кол-во организаций'!K8</f>
        <v>0</v>
      </c>
      <c r="BI6" s="229">
        <f>SUM(BJ6:BK6)</f>
        <v>0</v>
      </c>
      <c r="BJ6" s="231">
        <v>0</v>
      </c>
      <c r="BK6" s="231">
        <v>0</v>
      </c>
      <c r="BL6" s="174">
        <f>SUM(BM6:BN6)</f>
        <v>0</v>
      </c>
      <c r="BM6" s="221">
        <v>0</v>
      </c>
      <c r="BN6" s="221">
        <v>0</v>
      </c>
      <c r="BO6" s="179">
        <f>SUM(BP6:BQ6)</f>
        <v>0</v>
      </c>
      <c r="BP6" s="222">
        <v>0</v>
      </c>
      <c r="BQ6" s="222">
        <v>0</v>
      </c>
      <c r="BR6" s="243">
        <f>SUM(BS6:BT6)</f>
        <v>0</v>
      </c>
      <c r="BS6" s="221">
        <v>0</v>
      </c>
      <c r="BT6" s="221">
        <v>0</v>
      </c>
      <c r="BU6" s="176">
        <f>SUM(BV6:BW6)</f>
        <v>0</v>
      </c>
      <c r="BV6" s="221">
        <v>0</v>
      </c>
      <c r="BW6" s="221">
        <v>0</v>
      </c>
      <c r="BX6" s="153">
        <f>SUM(BY6:BZ6)</f>
        <v>0</v>
      </c>
      <c r="BY6" s="221">
        <v>0</v>
      </c>
      <c r="BZ6" s="221"/>
      <c r="CA6" s="242">
        <f>SUM(CB6:CC6)</f>
        <v>0</v>
      </c>
      <c r="CB6" s="221">
        <v>0</v>
      </c>
      <c r="CC6" s="221">
        <v>0</v>
      </c>
      <c r="CD6" s="226">
        <f>SUM(CE6:CF6)</f>
        <v>0</v>
      </c>
      <c r="CE6" s="231">
        <v>0</v>
      </c>
      <c r="CF6" s="231">
        <v>0</v>
      </c>
      <c r="CG6" s="227">
        <f>SUM(CH6:CI6)</f>
        <v>0</v>
      </c>
      <c r="CH6" s="227">
        <f>SUM(BM6,BP6,BS6,BV6,BY6,CB6,CE6,)</f>
        <v>0</v>
      </c>
      <c r="CI6" s="227">
        <f>SUM(BN6,BQ6,BT6,BW6,BZ6,CC6,CF6,)</f>
        <v>0</v>
      </c>
      <c r="CJ6" s="228">
        <f>'№2. итоговое кол-во организаций'!J18+'№2. итоговое кол-во организаций'!K18</f>
        <v>0</v>
      </c>
      <c r="CK6" s="228">
        <f>'№2. итоговое кол-во организаций'!J19+'№2. итоговое кол-во организаций'!K19</f>
        <v>0</v>
      </c>
      <c r="CL6" s="228">
        <f>'№2. итоговое кол-во организаций'!J20+'№2. итоговое кол-во организаций'!K20</f>
        <v>0</v>
      </c>
      <c r="CM6" s="229">
        <f>SUM(CN6:CO6)</f>
        <v>0</v>
      </c>
      <c r="CN6" s="231">
        <v>0</v>
      </c>
      <c r="CO6" s="231">
        <v>0</v>
      </c>
      <c r="CP6" s="227">
        <f>SUM(CQ6:CR6)</f>
        <v>1091</v>
      </c>
      <c r="CQ6" s="227">
        <f>Z6+BD6+CH6</f>
        <v>745</v>
      </c>
      <c r="CR6" s="227">
        <f>AA6+BE6+CI6</f>
        <v>346</v>
      </c>
      <c r="CS6" s="228">
        <f>'№2. итоговое кол-во организаций'!K21+'№2. итоговое кол-во организаций'!J21+'№2. итоговое кол-во организаций'!K25</f>
        <v>1091</v>
      </c>
      <c r="CT6" s="228">
        <f>'№2. итоговое кол-во организаций'!K22+'№2. итоговое кол-во организаций'!J22+'№2. итоговое кол-во организаций'!K26</f>
        <v>745</v>
      </c>
      <c r="CU6" s="228">
        <f>'№2. итоговое кол-во организаций'!K23+'№2. итоговое кол-во организаций'!J23+'№2. итоговое кол-во организаций'!K27</f>
        <v>346</v>
      </c>
    </row>
    <row r="7" spans="1:99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</row>
    <row r="8" spans="1:99" ht="46.5" customHeight="1" x14ac:dyDescent="0.25">
      <c r="A8" s="836" t="s">
        <v>228</v>
      </c>
      <c r="B8" s="836"/>
      <c r="C8" s="836"/>
      <c r="D8" s="236" t="s">
        <v>229</v>
      </c>
      <c r="E8" s="236"/>
      <c r="F8" s="14"/>
      <c r="G8" s="465" t="s">
        <v>230</v>
      </c>
      <c r="H8" s="465"/>
      <c r="I8" s="465"/>
      <c r="J8" s="465"/>
      <c r="K8" s="465"/>
      <c r="L8" s="46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</row>
    <row r="9" spans="1:99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</row>
    <row r="10" spans="1:99" ht="18.75" x14ac:dyDescent="0.3">
      <c r="A10" s="230" t="s">
        <v>188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</row>
    <row r="11" spans="1:99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</row>
    <row r="12" spans="1:99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</row>
    <row r="13" spans="1:99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</row>
    <row r="14" spans="1:99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</row>
  </sheetData>
  <sheetProtection password="E01D" sheet="1" objects="1" scenarios="1"/>
  <mergeCells count="40">
    <mergeCell ref="A8:C8"/>
    <mergeCell ref="G8:L8"/>
    <mergeCell ref="CP3:CR4"/>
    <mergeCell ref="BI4:BK4"/>
    <mergeCell ref="AH3:BK3"/>
    <mergeCell ref="AE4:AG4"/>
    <mergeCell ref="D3:AG3"/>
    <mergeCell ref="D4:F4"/>
    <mergeCell ref="G4:I4"/>
    <mergeCell ref="J4:L4"/>
    <mergeCell ref="M4:O4"/>
    <mergeCell ref="P4:R4"/>
    <mergeCell ref="S4:U4"/>
    <mergeCell ref="BL3:CO3"/>
    <mergeCell ref="BL4:BN4"/>
    <mergeCell ref="BO4:BQ4"/>
    <mergeCell ref="CS3:CU4"/>
    <mergeCell ref="A3:A5"/>
    <mergeCell ref="B3:C5"/>
    <mergeCell ref="B6:C6"/>
    <mergeCell ref="AB4:AD4"/>
    <mergeCell ref="BF4:BH4"/>
    <mergeCell ref="AT4:AV4"/>
    <mergeCell ref="AW4:AY4"/>
    <mergeCell ref="AZ4:BB4"/>
    <mergeCell ref="BC4:BE4"/>
    <mergeCell ref="V4:X4"/>
    <mergeCell ref="Y4:AA4"/>
    <mergeCell ref="AH4:AJ4"/>
    <mergeCell ref="AK4:AM4"/>
    <mergeCell ref="AN4:AP4"/>
    <mergeCell ref="AQ4:AS4"/>
    <mergeCell ref="CG4:CI4"/>
    <mergeCell ref="CJ4:CL4"/>
    <mergeCell ref="CM4:CO4"/>
    <mergeCell ref="BR4:BT4"/>
    <mergeCell ref="BU4:BW4"/>
    <mergeCell ref="BX4:BZ4"/>
    <mergeCell ref="CA4:CC4"/>
    <mergeCell ref="CD4:CF4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3"/>
  <sheetViews>
    <sheetView topLeftCell="DY1" zoomScaleNormal="100" zoomScaleSheetLayoutView="100" workbookViewId="0">
      <selection activeCell="EL26" sqref="EL26"/>
    </sheetView>
  </sheetViews>
  <sheetFormatPr defaultRowHeight="15" x14ac:dyDescent="0.25"/>
  <cols>
    <col min="1" max="1" width="6" customWidth="1"/>
  </cols>
  <sheetData>
    <row r="1" spans="1:147" s="54" customFormat="1" ht="24.75" customHeight="1" x14ac:dyDescent="0.3">
      <c r="A1" s="573" t="s">
        <v>80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3"/>
      <c r="AM1" s="573"/>
      <c r="AN1" s="573"/>
      <c r="AO1" s="573"/>
      <c r="AP1" s="573"/>
      <c r="AQ1" s="573"/>
      <c r="AR1" s="573"/>
      <c r="AS1" s="573"/>
      <c r="AT1" s="573"/>
      <c r="AU1" s="573"/>
      <c r="AV1" s="573"/>
      <c r="AW1" s="573"/>
      <c r="AX1" s="573"/>
      <c r="AY1" s="573"/>
      <c r="AZ1" s="573"/>
      <c r="BA1" s="573"/>
      <c r="BB1" s="573"/>
      <c r="BC1" s="573"/>
      <c r="BD1" s="573"/>
      <c r="BE1" s="573"/>
      <c r="BF1" s="573"/>
      <c r="BG1" s="573"/>
      <c r="BH1" s="573"/>
      <c r="BI1" s="573"/>
      <c r="BJ1" s="573"/>
      <c r="BK1" s="573"/>
      <c r="BL1" s="573"/>
      <c r="BM1" s="573"/>
      <c r="BN1" s="573"/>
      <c r="BO1" s="573"/>
      <c r="BP1" s="573"/>
      <c r="BQ1" s="573"/>
      <c r="BR1" s="573"/>
      <c r="BS1" s="573"/>
      <c r="BT1" s="573"/>
      <c r="BU1" s="573"/>
      <c r="BV1" s="573"/>
      <c r="BW1" s="573"/>
      <c r="BX1" s="573"/>
      <c r="BY1" s="573"/>
      <c r="BZ1" s="573"/>
      <c r="CA1" s="573"/>
      <c r="CB1" s="573"/>
      <c r="CC1" s="573"/>
      <c r="CD1" s="573"/>
      <c r="CE1" s="573"/>
      <c r="CF1" s="573"/>
      <c r="CG1" s="573"/>
      <c r="CH1" s="573"/>
      <c r="CI1" s="573"/>
      <c r="CJ1" s="573"/>
      <c r="CK1" s="573"/>
      <c r="CL1" s="573"/>
      <c r="CM1" s="573"/>
      <c r="CN1" s="573"/>
      <c r="CO1" s="573"/>
      <c r="CP1" s="573"/>
      <c r="CQ1" s="573"/>
      <c r="CR1" s="573"/>
      <c r="CS1" s="573"/>
      <c r="CT1" s="573"/>
      <c r="CU1" s="573"/>
      <c r="CV1" s="573"/>
      <c r="CW1" s="573"/>
      <c r="CX1" s="573"/>
      <c r="CY1" s="573"/>
      <c r="CZ1" s="573"/>
      <c r="DA1" s="573"/>
      <c r="DB1" s="573"/>
      <c r="DC1" s="573"/>
      <c r="DD1" s="573"/>
      <c r="DE1" s="573"/>
      <c r="DF1" s="573"/>
      <c r="DG1" s="573"/>
      <c r="DH1" s="573"/>
      <c r="DI1" s="573"/>
      <c r="DJ1" s="573"/>
      <c r="DK1" s="573"/>
      <c r="DL1" s="573"/>
      <c r="DM1" s="573"/>
      <c r="DN1" s="573"/>
      <c r="DO1" s="573"/>
      <c r="DP1" s="573"/>
      <c r="DQ1" s="573"/>
      <c r="DR1" s="573"/>
      <c r="DS1" s="573"/>
      <c r="DT1" s="573"/>
      <c r="DU1" s="573"/>
      <c r="DV1" s="573"/>
      <c r="DW1" s="573"/>
      <c r="DX1" s="573"/>
      <c r="DY1" s="573"/>
      <c r="DZ1" s="573"/>
      <c r="EA1" s="573"/>
      <c r="EB1" s="573"/>
      <c r="EC1" s="573"/>
      <c r="ED1" s="573"/>
      <c r="EE1" s="573"/>
      <c r="EF1" s="573"/>
      <c r="EG1" s="573"/>
      <c r="EH1" s="573"/>
      <c r="EI1" s="573"/>
      <c r="EJ1" s="573"/>
      <c r="EK1" s="573"/>
      <c r="EL1" s="573"/>
      <c r="EM1" s="573"/>
      <c r="EN1" s="573"/>
      <c r="EO1" s="573"/>
      <c r="EP1" s="573"/>
      <c r="EQ1" s="573"/>
    </row>
    <row r="2" spans="1:147" s="54" customFormat="1" ht="24.75" customHeight="1" x14ac:dyDescent="0.3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</row>
    <row r="3" spans="1:147" s="2" customFormat="1" ht="15" customHeight="1" x14ac:dyDescent="0.25">
      <c r="A3" s="479" t="s">
        <v>63</v>
      </c>
      <c r="B3" s="478" t="s">
        <v>37</v>
      </c>
      <c r="C3" s="478"/>
      <c r="D3" s="481" t="s">
        <v>74</v>
      </c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3"/>
      <c r="AB3" s="467" t="s">
        <v>20</v>
      </c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7"/>
      <c r="AO3" s="467"/>
      <c r="AP3" s="467"/>
      <c r="AQ3" s="467"/>
      <c r="AR3" s="467"/>
      <c r="AS3" s="467"/>
      <c r="AT3" s="467"/>
      <c r="AU3" s="467"/>
      <c r="AV3" s="467"/>
      <c r="AW3" s="467"/>
      <c r="AX3" s="467"/>
      <c r="AY3" s="467"/>
      <c r="AZ3" s="468" t="s">
        <v>75</v>
      </c>
      <c r="BA3" s="468"/>
      <c r="BB3" s="468"/>
      <c r="BC3" s="468"/>
      <c r="BD3" s="468"/>
      <c r="BE3" s="468"/>
      <c r="BF3" s="468"/>
      <c r="BG3" s="468"/>
      <c r="BH3" s="468"/>
      <c r="BI3" s="468"/>
      <c r="BJ3" s="468"/>
      <c r="BK3" s="468"/>
      <c r="BL3" s="468"/>
      <c r="BM3" s="468"/>
      <c r="BN3" s="468"/>
      <c r="BO3" s="468"/>
      <c r="BP3" s="468"/>
      <c r="BQ3" s="468"/>
      <c r="BR3" s="468"/>
      <c r="BS3" s="468"/>
      <c r="BT3" s="468"/>
      <c r="BU3" s="468"/>
      <c r="BV3" s="468"/>
      <c r="BW3" s="468"/>
      <c r="BX3" s="480" t="s">
        <v>21</v>
      </c>
      <c r="BY3" s="480"/>
      <c r="BZ3" s="480"/>
      <c r="CA3" s="480"/>
      <c r="CB3" s="480"/>
      <c r="CC3" s="480"/>
      <c r="CD3" s="480"/>
      <c r="CE3" s="480"/>
      <c r="CF3" s="480"/>
      <c r="CG3" s="480"/>
      <c r="CH3" s="480"/>
      <c r="CI3" s="480"/>
      <c r="CJ3" s="480"/>
      <c r="CK3" s="480"/>
      <c r="CL3" s="480"/>
      <c r="CM3" s="480"/>
      <c r="CN3" s="480"/>
      <c r="CO3" s="480"/>
      <c r="CP3" s="480"/>
      <c r="CQ3" s="480"/>
      <c r="CR3" s="480"/>
      <c r="CS3" s="480"/>
      <c r="CT3" s="480"/>
      <c r="CU3" s="480"/>
      <c r="CV3" s="528" t="s">
        <v>76</v>
      </c>
      <c r="CW3" s="528"/>
      <c r="CX3" s="528"/>
      <c r="CY3" s="528"/>
      <c r="CZ3" s="528"/>
      <c r="DA3" s="528"/>
      <c r="DB3" s="528"/>
      <c r="DC3" s="528"/>
      <c r="DD3" s="528"/>
      <c r="DE3" s="528"/>
      <c r="DF3" s="528"/>
      <c r="DG3" s="528"/>
      <c r="DH3" s="528"/>
      <c r="DI3" s="528"/>
      <c r="DJ3" s="528"/>
      <c r="DK3" s="528"/>
      <c r="DL3" s="528"/>
      <c r="DM3" s="528"/>
      <c r="DN3" s="528"/>
      <c r="DO3" s="528"/>
      <c r="DP3" s="528"/>
      <c r="DQ3" s="528"/>
      <c r="DR3" s="528"/>
      <c r="DS3" s="528"/>
      <c r="DT3" s="484" t="s">
        <v>23</v>
      </c>
      <c r="DU3" s="484"/>
      <c r="DV3" s="484"/>
      <c r="DW3" s="484"/>
      <c r="DX3" s="484"/>
      <c r="DY3" s="484"/>
      <c r="DZ3" s="484"/>
      <c r="EA3" s="484"/>
      <c r="EB3" s="484"/>
      <c r="EC3" s="484"/>
      <c r="ED3" s="484"/>
      <c r="EE3" s="484"/>
      <c r="EF3" s="484"/>
      <c r="EG3" s="484"/>
      <c r="EH3" s="484"/>
      <c r="EI3" s="484"/>
      <c r="EJ3" s="484"/>
      <c r="EK3" s="484"/>
      <c r="EL3" s="484"/>
      <c r="EM3" s="484"/>
      <c r="EN3" s="484"/>
      <c r="EO3" s="484"/>
      <c r="EP3" s="484"/>
      <c r="EQ3" s="484"/>
    </row>
    <row r="4" spans="1:147" x14ac:dyDescent="0.25">
      <c r="A4" s="479"/>
      <c r="B4" s="478"/>
      <c r="C4" s="478"/>
      <c r="D4" s="485" t="s">
        <v>24</v>
      </c>
      <c r="E4" s="486"/>
      <c r="F4" s="487"/>
      <c r="G4" s="491" t="s">
        <v>25</v>
      </c>
      <c r="H4" s="492"/>
      <c r="I4" s="493"/>
      <c r="J4" s="497" t="s">
        <v>26</v>
      </c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9"/>
      <c r="Y4" s="98"/>
      <c r="Z4" s="98"/>
      <c r="AA4" s="98"/>
      <c r="AB4" s="500" t="s">
        <v>24</v>
      </c>
      <c r="AC4" s="501"/>
      <c r="AD4" s="502"/>
      <c r="AE4" s="506" t="s">
        <v>25</v>
      </c>
      <c r="AF4" s="507"/>
      <c r="AG4" s="508"/>
      <c r="AH4" s="512" t="s">
        <v>26</v>
      </c>
      <c r="AI4" s="513"/>
      <c r="AJ4" s="513"/>
      <c r="AK4" s="513"/>
      <c r="AL4" s="513"/>
      <c r="AM4" s="513"/>
      <c r="AN4" s="513"/>
      <c r="AO4" s="513"/>
      <c r="AP4" s="513"/>
      <c r="AQ4" s="513"/>
      <c r="AR4" s="513"/>
      <c r="AS4" s="513"/>
      <c r="AT4" s="513"/>
      <c r="AU4" s="513"/>
      <c r="AV4" s="514"/>
      <c r="AW4" s="515" t="s">
        <v>27</v>
      </c>
      <c r="AX4" s="515"/>
      <c r="AY4" s="515"/>
      <c r="AZ4" s="516" t="s">
        <v>24</v>
      </c>
      <c r="BA4" s="517"/>
      <c r="BB4" s="518"/>
      <c r="BC4" s="522" t="s">
        <v>25</v>
      </c>
      <c r="BD4" s="523"/>
      <c r="BE4" s="524"/>
      <c r="BF4" s="532" t="s">
        <v>26</v>
      </c>
      <c r="BG4" s="533"/>
      <c r="BH4" s="533"/>
      <c r="BI4" s="533"/>
      <c r="BJ4" s="533"/>
      <c r="BK4" s="533"/>
      <c r="BL4" s="533"/>
      <c r="BM4" s="533"/>
      <c r="BN4" s="533"/>
      <c r="BO4" s="533"/>
      <c r="BP4" s="533"/>
      <c r="BQ4" s="533"/>
      <c r="BR4" s="533"/>
      <c r="BS4" s="533"/>
      <c r="BT4" s="534"/>
      <c r="BU4" s="535" t="s">
        <v>27</v>
      </c>
      <c r="BV4" s="535"/>
      <c r="BW4" s="535"/>
      <c r="BX4" s="536" t="s">
        <v>24</v>
      </c>
      <c r="BY4" s="537"/>
      <c r="BZ4" s="538"/>
      <c r="CA4" s="542" t="s">
        <v>25</v>
      </c>
      <c r="CB4" s="543"/>
      <c r="CC4" s="544"/>
      <c r="CD4" s="548" t="s">
        <v>26</v>
      </c>
      <c r="CE4" s="549"/>
      <c r="CF4" s="549"/>
      <c r="CG4" s="549"/>
      <c r="CH4" s="549"/>
      <c r="CI4" s="549"/>
      <c r="CJ4" s="549"/>
      <c r="CK4" s="549"/>
      <c r="CL4" s="549"/>
      <c r="CM4" s="549"/>
      <c r="CN4" s="549"/>
      <c r="CO4" s="549"/>
      <c r="CP4" s="549"/>
      <c r="CQ4" s="549"/>
      <c r="CR4" s="550"/>
      <c r="CS4" s="529" t="s">
        <v>27</v>
      </c>
      <c r="CT4" s="529"/>
      <c r="CU4" s="529"/>
      <c r="CV4" s="581" t="s">
        <v>24</v>
      </c>
      <c r="CW4" s="582"/>
      <c r="CX4" s="583"/>
      <c r="CY4" s="587" t="s">
        <v>25</v>
      </c>
      <c r="CZ4" s="588"/>
      <c r="DA4" s="589"/>
      <c r="DB4" s="568" t="s">
        <v>26</v>
      </c>
      <c r="DC4" s="569"/>
      <c r="DD4" s="569"/>
      <c r="DE4" s="569"/>
      <c r="DF4" s="569"/>
      <c r="DG4" s="569"/>
      <c r="DH4" s="569"/>
      <c r="DI4" s="569"/>
      <c r="DJ4" s="569"/>
      <c r="DK4" s="569"/>
      <c r="DL4" s="569"/>
      <c r="DM4" s="569"/>
      <c r="DN4" s="569"/>
      <c r="DO4" s="569"/>
      <c r="DP4" s="570"/>
      <c r="DQ4" s="552" t="s">
        <v>27</v>
      </c>
      <c r="DR4" s="552"/>
      <c r="DS4" s="552"/>
      <c r="DT4" s="553" t="s">
        <v>24</v>
      </c>
      <c r="DU4" s="554"/>
      <c r="DV4" s="555"/>
      <c r="DW4" s="559" t="s">
        <v>25</v>
      </c>
      <c r="DX4" s="560"/>
      <c r="DY4" s="561"/>
      <c r="DZ4" s="577" t="s">
        <v>26</v>
      </c>
      <c r="EA4" s="578"/>
      <c r="EB4" s="578"/>
      <c r="EC4" s="578"/>
      <c r="ED4" s="578"/>
      <c r="EE4" s="578"/>
      <c r="EF4" s="578"/>
      <c r="EG4" s="578"/>
      <c r="EH4" s="578"/>
      <c r="EI4" s="578"/>
      <c r="EJ4" s="578"/>
      <c r="EK4" s="578"/>
      <c r="EL4" s="578"/>
      <c r="EM4" s="578"/>
      <c r="EN4" s="579"/>
      <c r="EO4" s="580" t="s">
        <v>27</v>
      </c>
      <c r="EP4" s="580"/>
      <c r="EQ4" s="580"/>
    </row>
    <row r="5" spans="1:147" x14ac:dyDescent="0.25">
      <c r="A5" s="479"/>
      <c r="B5" s="478"/>
      <c r="C5" s="478"/>
      <c r="D5" s="488"/>
      <c r="E5" s="489"/>
      <c r="F5" s="490"/>
      <c r="G5" s="494"/>
      <c r="H5" s="495"/>
      <c r="I5" s="496"/>
      <c r="J5" s="472" t="s">
        <v>28</v>
      </c>
      <c r="K5" s="472"/>
      <c r="L5" s="473"/>
      <c r="M5" s="474" t="s">
        <v>29</v>
      </c>
      <c r="N5" s="472"/>
      <c r="O5" s="473"/>
      <c r="P5" s="474" t="s">
        <v>30</v>
      </c>
      <c r="Q5" s="472"/>
      <c r="R5" s="473"/>
      <c r="S5" s="474" t="s">
        <v>31</v>
      </c>
      <c r="T5" s="472"/>
      <c r="U5" s="473"/>
      <c r="V5" s="474" t="s">
        <v>32</v>
      </c>
      <c r="W5" s="472"/>
      <c r="X5" s="473"/>
      <c r="Y5" s="474" t="s">
        <v>27</v>
      </c>
      <c r="Z5" s="472"/>
      <c r="AA5" s="473"/>
      <c r="AB5" s="503"/>
      <c r="AC5" s="504"/>
      <c r="AD5" s="505"/>
      <c r="AE5" s="509"/>
      <c r="AF5" s="510"/>
      <c r="AG5" s="511"/>
      <c r="AH5" s="476" t="s">
        <v>28</v>
      </c>
      <c r="AI5" s="476"/>
      <c r="AJ5" s="477"/>
      <c r="AK5" s="475" t="s">
        <v>29</v>
      </c>
      <c r="AL5" s="476"/>
      <c r="AM5" s="477"/>
      <c r="AN5" s="475" t="s">
        <v>30</v>
      </c>
      <c r="AO5" s="476"/>
      <c r="AP5" s="477"/>
      <c r="AQ5" s="475" t="s">
        <v>31</v>
      </c>
      <c r="AR5" s="476"/>
      <c r="AS5" s="477"/>
      <c r="AT5" s="475" t="s">
        <v>32</v>
      </c>
      <c r="AU5" s="476"/>
      <c r="AV5" s="477"/>
      <c r="AW5" s="515"/>
      <c r="AX5" s="515"/>
      <c r="AY5" s="515"/>
      <c r="AZ5" s="519"/>
      <c r="BA5" s="520"/>
      <c r="BB5" s="521"/>
      <c r="BC5" s="525"/>
      <c r="BD5" s="526"/>
      <c r="BE5" s="527"/>
      <c r="BF5" s="470" t="s">
        <v>28</v>
      </c>
      <c r="BG5" s="470"/>
      <c r="BH5" s="471"/>
      <c r="BI5" s="469" t="s">
        <v>29</v>
      </c>
      <c r="BJ5" s="470"/>
      <c r="BK5" s="471"/>
      <c r="BL5" s="469" t="s">
        <v>30</v>
      </c>
      <c r="BM5" s="470"/>
      <c r="BN5" s="471"/>
      <c r="BO5" s="469" t="s">
        <v>31</v>
      </c>
      <c r="BP5" s="470"/>
      <c r="BQ5" s="471"/>
      <c r="BR5" s="469" t="s">
        <v>32</v>
      </c>
      <c r="BS5" s="470"/>
      <c r="BT5" s="471"/>
      <c r="BU5" s="535"/>
      <c r="BV5" s="535"/>
      <c r="BW5" s="535"/>
      <c r="BX5" s="539"/>
      <c r="BY5" s="540"/>
      <c r="BZ5" s="541"/>
      <c r="CA5" s="545"/>
      <c r="CB5" s="546"/>
      <c r="CC5" s="547"/>
      <c r="CD5" s="530" t="s">
        <v>28</v>
      </c>
      <c r="CE5" s="530"/>
      <c r="CF5" s="531"/>
      <c r="CG5" s="551" t="s">
        <v>29</v>
      </c>
      <c r="CH5" s="530"/>
      <c r="CI5" s="531"/>
      <c r="CJ5" s="551" t="s">
        <v>30</v>
      </c>
      <c r="CK5" s="530"/>
      <c r="CL5" s="531"/>
      <c r="CM5" s="551" t="s">
        <v>31</v>
      </c>
      <c r="CN5" s="530"/>
      <c r="CO5" s="531"/>
      <c r="CP5" s="551" t="s">
        <v>32</v>
      </c>
      <c r="CQ5" s="530"/>
      <c r="CR5" s="531"/>
      <c r="CS5" s="529"/>
      <c r="CT5" s="529"/>
      <c r="CU5" s="529"/>
      <c r="CV5" s="584"/>
      <c r="CW5" s="585"/>
      <c r="CX5" s="586"/>
      <c r="CY5" s="590"/>
      <c r="CZ5" s="591"/>
      <c r="DA5" s="592"/>
      <c r="DB5" s="566" t="s">
        <v>28</v>
      </c>
      <c r="DC5" s="566"/>
      <c r="DD5" s="567"/>
      <c r="DE5" s="565" t="s">
        <v>29</v>
      </c>
      <c r="DF5" s="566"/>
      <c r="DG5" s="567"/>
      <c r="DH5" s="565" t="s">
        <v>30</v>
      </c>
      <c r="DI5" s="566"/>
      <c r="DJ5" s="567"/>
      <c r="DK5" s="565" t="s">
        <v>31</v>
      </c>
      <c r="DL5" s="566"/>
      <c r="DM5" s="567"/>
      <c r="DN5" s="565" t="s">
        <v>32</v>
      </c>
      <c r="DO5" s="566"/>
      <c r="DP5" s="567"/>
      <c r="DQ5" s="552"/>
      <c r="DR5" s="552"/>
      <c r="DS5" s="552"/>
      <c r="DT5" s="556"/>
      <c r="DU5" s="557"/>
      <c r="DV5" s="558"/>
      <c r="DW5" s="562"/>
      <c r="DX5" s="563"/>
      <c r="DY5" s="564"/>
      <c r="DZ5" s="574" t="s">
        <v>28</v>
      </c>
      <c r="EA5" s="574"/>
      <c r="EB5" s="575"/>
      <c r="EC5" s="576" t="s">
        <v>29</v>
      </c>
      <c r="ED5" s="574"/>
      <c r="EE5" s="575"/>
      <c r="EF5" s="576" t="s">
        <v>30</v>
      </c>
      <c r="EG5" s="574"/>
      <c r="EH5" s="575"/>
      <c r="EI5" s="576" t="s">
        <v>31</v>
      </c>
      <c r="EJ5" s="574"/>
      <c r="EK5" s="575"/>
      <c r="EL5" s="576" t="s">
        <v>32</v>
      </c>
      <c r="EM5" s="574"/>
      <c r="EN5" s="575"/>
      <c r="EO5" s="580"/>
      <c r="EP5" s="580"/>
      <c r="EQ5" s="580"/>
    </row>
    <row r="6" spans="1:147" x14ac:dyDescent="0.25">
      <c r="A6" s="479"/>
      <c r="B6" s="478"/>
      <c r="C6" s="478"/>
      <c r="D6" s="16" t="s">
        <v>33</v>
      </c>
      <c r="E6" s="16" t="s">
        <v>34</v>
      </c>
      <c r="F6" s="16" t="s">
        <v>35</v>
      </c>
      <c r="G6" s="16" t="s">
        <v>33</v>
      </c>
      <c r="H6" s="16" t="s">
        <v>34</v>
      </c>
      <c r="I6" s="16" t="s">
        <v>35</v>
      </c>
      <c r="J6" s="16" t="s">
        <v>33</v>
      </c>
      <c r="K6" s="16" t="s">
        <v>34</v>
      </c>
      <c r="L6" s="16" t="s">
        <v>35</v>
      </c>
      <c r="M6" s="16" t="s">
        <v>33</v>
      </c>
      <c r="N6" s="16" t="s">
        <v>34</v>
      </c>
      <c r="O6" s="16" t="s">
        <v>35</v>
      </c>
      <c r="P6" s="16" t="s">
        <v>33</v>
      </c>
      <c r="Q6" s="16" t="s">
        <v>34</v>
      </c>
      <c r="R6" s="16" t="s">
        <v>35</v>
      </c>
      <c r="S6" s="16" t="s">
        <v>33</v>
      </c>
      <c r="T6" s="16" t="s">
        <v>34</v>
      </c>
      <c r="U6" s="16" t="s">
        <v>35</v>
      </c>
      <c r="V6" s="16" t="s">
        <v>33</v>
      </c>
      <c r="W6" s="16" t="s">
        <v>34</v>
      </c>
      <c r="X6" s="16" t="s">
        <v>35</v>
      </c>
      <c r="Y6" s="16" t="s">
        <v>33</v>
      </c>
      <c r="Z6" s="16" t="s">
        <v>34</v>
      </c>
      <c r="AA6" s="16" t="s">
        <v>35</v>
      </c>
      <c r="AB6" s="141" t="s">
        <v>33</v>
      </c>
      <c r="AC6" s="141" t="s">
        <v>34</v>
      </c>
      <c r="AD6" s="141" t="s">
        <v>35</v>
      </c>
      <c r="AE6" s="141" t="s">
        <v>33</v>
      </c>
      <c r="AF6" s="141" t="s">
        <v>34</v>
      </c>
      <c r="AG6" s="141" t="s">
        <v>35</v>
      </c>
      <c r="AH6" s="141" t="s">
        <v>33</v>
      </c>
      <c r="AI6" s="141" t="s">
        <v>34</v>
      </c>
      <c r="AJ6" s="141" t="s">
        <v>35</v>
      </c>
      <c r="AK6" s="141" t="s">
        <v>33</v>
      </c>
      <c r="AL6" s="141" t="s">
        <v>34</v>
      </c>
      <c r="AM6" s="141" t="s">
        <v>35</v>
      </c>
      <c r="AN6" s="141" t="s">
        <v>33</v>
      </c>
      <c r="AO6" s="141" t="s">
        <v>34</v>
      </c>
      <c r="AP6" s="141" t="s">
        <v>35</v>
      </c>
      <c r="AQ6" s="141" t="s">
        <v>33</v>
      </c>
      <c r="AR6" s="141" t="s">
        <v>34</v>
      </c>
      <c r="AS6" s="141" t="s">
        <v>35</v>
      </c>
      <c r="AT6" s="141" t="s">
        <v>33</v>
      </c>
      <c r="AU6" s="141" t="s">
        <v>34</v>
      </c>
      <c r="AV6" s="141" t="s">
        <v>35</v>
      </c>
      <c r="AW6" s="141" t="s">
        <v>33</v>
      </c>
      <c r="AX6" s="141" t="s">
        <v>34</v>
      </c>
      <c r="AY6" s="141" t="s">
        <v>35</v>
      </c>
      <c r="AZ6" s="143" t="s">
        <v>33</v>
      </c>
      <c r="BA6" s="143" t="s">
        <v>34</v>
      </c>
      <c r="BB6" s="143" t="s">
        <v>35</v>
      </c>
      <c r="BC6" s="143" t="s">
        <v>33</v>
      </c>
      <c r="BD6" s="143" t="s">
        <v>34</v>
      </c>
      <c r="BE6" s="143" t="s">
        <v>35</v>
      </c>
      <c r="BF6" s="143" t="s">
        <v>33</v>
      </c>
      <c r="BG6" s="143" t="s">
        <v>34</v>
      </c>
      <c r="BH6" s="143" t="s">
        <v>35</v>
      </c>
      <c r="BI6" s="143" t="s">
        <v>33</v>
      </c>
      <c r="BJ6" s="143" t="s">
        <v>34</v>
      </c>
      <c r="BK6" s="143" t="s">
        <v>35</v>
      </c>
      <c r="BL6" s="143" t="s">
        <v>33</v>
      </c>
      <c r="BM6" s="143" t="s">
        <v>34</v>
      </c>
      <c r="BN6" s="143" t="s">
        <v>35</v>
      </c>
      <c r="BO6" s="143" t="s">
        <v>33</v>
      </c>
      <c r="BP6" s="143" t="s">
        <v>34</v>
      </c>
      <c r="BQ6" s="143" t="s">
        <v>35</v>
      </c>
      <c r="BR6" s="143" t="s">
        <v>33</v>
      </c>
      <c r="BS6" s="143" t="s">
        <v>34</v>
      </c>
      <c r="BT6" s="143" t="s">
        <v>35</v>
      </c>
      <c r="BU6" s="143" t="s">
        <v>33</v>
      </c>
      <c r="BV6" s="143" t="s">
        <v>34</v>
      </c>
      <c r="BW6" s="143" t="s">
        <v>35</v>
      </c>
      <c r="BX6" s="142" t="s">
        <v>33</v>
      </c>
      <c r="BY6" s="142" t="s">
        <v>34</v>
      </c>
      <c r="BZ6" s="142" t="s">
        <v>35</v>
      </c>
      <c r="CA6" s="142" t="s">
        <v>33</v>
      </c>
      <c r="CB6" s="142" t="s">
        <v>34</v>
      </c>
      <c r="CC6" s="142" t="s">
        <v>35</v>
      </c>
      <c r="CD6" s="142" t="s">
        <v>33</v>
      </c>
      <c r="CE6" s="142" t="s">
        <v>34</v>
      </c>
      <c r="CF6" s="142" t="s">
        <v>35</v>
      </c>
      <c r="CG6" s="142" t="s">
        <v>33</v>
      </c>
      <c r="CH6" s="142" t="s">
        <v>34</v>
      </c>
      <c r="CI6" s="142" t="s">
        <v>35</v>
      </c>
      <c r="CJ6" s="142" t="s">
        <v>33</v>
      </c>
      <c r="CK6" s="142" t="s">
        <v>34</v>
      </c>
      <c r="CL6" s="142" t="s">
        <v>35</v>
      </c>
      <c r="CM6" s="142" t="s">
        <v>33</v>
      </c>
      <c r="CN6" s="142" t="s">
        <v>34</v>
      </c>
      <c r="CO6" s="142" t="s">
        <v>35</v>
      </c>
      <c r="CP6" s="142" t="s">
        <v>33</v>
      </c>
      <c r="CQ6" s="142" t="s">
        <v>34</v>
      </c>
      <c r="CR6" s="142" t="s">
        <v>35</v>
      </c>
      <c r="CS6" s="142" t="s">
        <v>33</v>
      </c>
      <c r="CT6" s="142" t="s">
        <v>34</v>
      </c>
      <c r="CU6" s="142" t="s">
        <v>35</v>
      </c>
      <c r="CV6" s="144" t="s">
        <v>33</v>
      </c>
      <c r="CW6" s="144" t="s">
        <v>34</v>
      </c>
      <c r="CX6" s="144" t="s">
        <v>35</v>
      </c>
      <c r="CY6" s="144" t="s">
        <v>33</v>
      </c>
      <c r="CZ6" s="144" t="s">
        <v>34</v>
      </c>
      <c r="DA6" s="144" t="s">
        <v>35</v>
      </c>
      <c r="DB6" s="144" t="s">
        <v>33</v>
      </c>
      <c r="DC6" s="144" t="s">
        <v>34</v>
      </c>
      <c r="DD6" s="144" t="s">
        <v>35</v>
      </c>
      <c r="DE6" s="144" t="s">
        <v>33</v>
      </c>
      <c r="DF6" s="144" t="s">
        <v>34</v>
      </c>
      <c r="DG6" s="144" t="s">
        <v>35</v>
      </c>
      <c r="DH6" s="144" t="s">
        <v>33</v>
      </c>
      <c r="DI6" s="144" t="s">
        <v>34</v>
      </c>
      <c r="DJ6" s="144" t="s">
        <v>35</v>
      </c>
      <c r="DK6" s="144" t="s">
        <v>33</v>
      </c>
      <c r="DL6" s="144" t="s">
        <v>34</v>
      </c>
      <c r="DM6" s="144" t="s">
        <v>35</v>
      </c>
      <c r="DN6" s="144" t="s">
        <v>33</v>
      </c>
      <c r="DO6" s="144" t="s">
        <v>34</v>
      </c>
      <c r="DP6" s="144" t="s">
        <v>35</v>
      </c>
      <c r="DQ6" s="144" t="s">
        <v>33</v>
      </c>
      <c r="DR6" s="144" t="s">
        <v>34</v>
      </c>
      <c r="DS6" s="144" t="s">
        <v>35</v>
      </c>
      <c r="DT6" s="146" t="s">
        <v>33</v>
      </c>
      <c r="DU6" s="146" t="s">
        <v>34</v>
      </c>
      <c r="DV6" s="146" t="s">
        <v>35</v>
      </c>
      <c r="DW6" s="146" t="s">
        <v>33</v>
      </c>
      <c r="DX6" s="146" t="s">
        <v>34</v>
      </c>
      <c r="DY6" s="146" t="s">
        <v>35</v>
      </c>
      <c r="DZ6" s="146" t="s">
        <v>33</v>
      </c>
      <c r="EA6" s="146" t="s">
        <v>34</v>
      </c>
      <c r="EB6" s="146" t="s">
        <v>35</v>
      </c>
      <c r="EC6" s="146" t="s">
        <v>33</v>
      </c>
      <c r="ED6" s="146" t="s">
        <v>34</v>
      </c>
      <c r="EE6" s="146" t="s">
        <v>35</v>
      </c>
      <c r="EF6" s="146" t="s">
        <v>33</v>
      </c>
      <c r="EG6" s="146" t="s">
        <v>34</v>
      </c>
      <c r="EH6" s="146" t="s">
        <v>35</v>
      </c>
      <c r="EI6" s="146" t="s">
        <v>33</v>
      </c>
      <c r="EJ6" s="146" t="s">
        <v>34</v>
      </c>
      <c r="EK6" s="146" t="s">
        <v>35</v>
      </c>
      <c r="EL6" s="146" t="s">
        <v>33</v>
      </c>
      <c r="EM6" s="146" t="s">
        <v>34</v>
      </c>
      <c r="EN6" s="146" t="s">
        <v>35</v>
      </c>
      <c r="EO6" s="146" t="s">
        <v>33</v>
      </c>
      <c r="EP6" s="146" t="s">
        <v>34</v>
      </c>
      <c r="EQ6" s="146" t="s">
        <v>35</v>
      </c>
    </row>
    <row r="7" spans="1:147" x14ac:dyDescent="0.25">
      <c r="A7" s="97"/>
      <c r="B7" s="571"/>
      <c r="C7" s="572"/>
      <c r="D7" s="27">
        <v>0</v>
      </c>
      <c r="E7" s="27">
        <v>0</v>
      </c>
      <c r="F7" s="27">
        <v>0</v>
      </c>
      <c r="G7" s="27">
        <v>5</v>
      </c>
      <c r="H7" s="27">
        <v>98</v>
      </c>
      <c r="I7" s="27">
        <v>106</v>
      </c>
      <c r="J7" s="27">
        <v>7</v>
      </c>
      <c r="K7" s="27">
        <v>155</v>
      </c>
      <c r="L7" s="27">
        <v>163</v>
      </c>
      <c r="M7" s="27">
        <v>8</v>
      </c>
      <c r="N7" s="27">
        <v>201</v>
      </c>
      <c r="O7" s="27">
        <v>204</v>
      </c>
      <c r="P7" s="27">
        <v>7</v>
      </c>
      <c r="Q7" s="27">
        <v>172</v>
      </c>
      <c r="R7" s="27">
        <v>178</v>
      </c>
      <c r="S7" s="27">
        <v>6</v>
      </c>
      <c r="T7" s="27">
        <v>147</v>
      </c>
      <c r="U7" s="27">
        <v>159</v>
      </c>
      <c r="V7" s="27">
        <v>5</v>
      </c>
      <c r="W7" s="27">
        <v>78</v>
      </c>
      <c r="X7" s="27">
        <v>103</v>
      </c>
      <c r="Y7" s="18">
        <f>SUM(D7,G7,J7,M7,P7,S7,V7,)</f>
        <v>38</v>
      </c>
      <c r="Z7" s="18">
        <f>SUM(E7,H7,K7,N7,Q7,T7,W7,)</f>
        <v>851</v>
      </c>
      <c r="AA7" s="18">
        <f>SUM(F7,I7,L7,O7,R7,U7,X7,)</f>
        <v>913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19">
        <f>SUM(AB7,AE7,AH7,AK7,AN7,AQ7,AT7,)</f>
        <v>0</v>
      </c>
      <c r="AX7" s="19">
        <f>SUM(AC7,AF7,AI7,AL7,AO7,AR7,AU7,)</f>
        <v>0</v>
      </c>
      <c r="AY7" s="19">
        <f>SUM(AD7,AG7,AJ7,AM7,AP7,AS7,AV7,)</f>
        <v>0</v>
      </c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7">
        <v>0</v>
      </c>
      <c r="BR7" s="27">
        <v>6</v>
      </c>
      <c r="BS7" s="27">
        <v>167</v>
      </c>
      <c r="BT7" s="27">
        <v>148</v>
      </c>
      <c r="BU7" s="20">
        <f>SUM(AZ7,BC7,BF7,BI7,BL7,BO7,BR7,)</f>
        <v>6</v>
      </c>
      <c r="BV7" s="20">
        <f>SUM(BA7,BD7,BG7,BJ7,BM7,BP7,BS7,)</f>
        <v>167</v>
      </c>
      <c r="BW7" s="20">
        <f>SUM(BB7,BE7,BH7,BK7,BN7,BQ7,BT7,)</f>
        <v>148</v>
      </c>
      <c r="BX7" s="27">
        <v>0</v>
      </c>
      <c r="BY7" s="27">
        <v>0</v>
      </c>
      <c r="BZ7" s="27">
        <v>0</v>
      </c>
      <c r="CA7" s="27">
        <v>0</v>
      </c>
      <c r="CB7" s="27">
        <v>0</v>
      </c>
      <c r="CC7" s="27">
        <v>0</v>
      </c>
      <c r="CD7" s="27">
        <v>0</v>
      </c>
      <c r="CE7" s="27">
        <v>0</v>
      </c>
      <c r="CF7" s="27">
        <v>0</v>
      </c>
      <c r="CG7" s="27">
        <v>0</v>
      </c>
      <c r="CH7" s="27">
        <v>0</v>
      </c>
      <c r="CI7" s="27">
        <v>0</v>
      </c>
      <c r="CJ7" s="27">
        <v>0</v>
      </c>
      <c r="CK7" s="27">
        <v>0</v>
      </c>
      <c r="CL7" s="27">
        <v>0</v>
      </c>
      <c r="CM7" s="27">
        <v>0</v>
      </c>
      <c r="CN7" s="27">
        <v>0</v>
      </c>
      <c r="CO7" s="27">
        <v>0</v>
      </c>
      <c r="CP7" s="27">
        <v>0</v>
      </c>
      <c r="CQ7" s="27">
        <v>0</v>
      </c>
      <c r="CR7" s="27">
        <v>0</v>
      </c>
      <c r="CS7" s="21">
        <f>SUM(BX7,CA7,CD7,CG7,CJ7,CM7,CP7,)</f>
        <v>0</v>
      </c>
      <c r="CT7" s="21">
        <f>SUM(BY7,CB7,CE7,CH7,CK7,CN7,CQ7,)</f>
        <v>0</v>
      </c>
      <c r="CU7" s="21">
        <f>SUM(BZ7,CC7,CF7,CI7,CL7,CO7,CR7,)</f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7">
        <v>0</v>
      </c>
      <c r="DJ7" s="27">
        <v>0</v>
      </c>
      <c r="DK7" s="27">
        <v>0</v>
      </c>
      <c r="DL7" s="27">
        <v>0</v>
      </c>
      <c r="DM7" s="27">
        <v>0</v>
      </c>
      <c r="DN7" s="27">
        <v>0</v>
      </c>
      <c r="DO7" s="27">
        <v>0</v>
      </c>
      <c r="DP7" s="27">
        <v>0</v>
      </c>
      <c r="DQ7" s="22">
        <f>SUM(CV7,CY7,DB7,DE7,DH7,DK7,DN7,)</f>
        <v>0</v>
      </c>
      <c r="DR7" s="22">
        <f>SUM(CW7,CZ7,DC7,DF7,DI7,DL7,DO7,)</f>
        <v>0</v>
      </c>
      <c r="DS7" s="22">
        <f>SUM(CX7,DA7,DD7,DG7,DJ7,DM7,DP7,)</f>
        <v>0</v>
      </c>
      <c r="DT7" s="23">
        <f t="shared" ref="DT7:EN7" si="0">SUM(D7,AB7,AZ7,BX7,CV7,)</f>
        <v>0</v>
      </c>
      <c r="DU7" s="23">
        <f t="shared" si="0"/>
        <v>0</v>
      </c>
      <c r="DV7" s="23">
        <f t="shared" si="0"/>
        <v>0</v>
      </c>
      <c r="DW7" s="23">
        <f t="shared" si="0"/>
        <v>5</v>
      </c>
      <c r="DX7" s="23">
        <f t="shared" si="0"/>
        <v>98</v>
      </c>
      <c r="DY7" s="23">
        <f t="shared" si="0"/>
        <v>106</v>
      </c>
      <c r="DZ7" s="23">
        <f t="shared" si="0"/>
        <v>7</v>
      </c>
      <c r="EA7" s="23">
        <f t="shared" si="0"/>
        <v>155</v>
      </c>
      <c r="EB7" s="23">
        <f t="shared" si="0"/>
        <v>163</v>
      </c>
      <c r="EC7" s="23">
        <f t="shared" si="0"/>
        <v>8</v>
      </c>
      <c r="ED7" s="23">
        <f t="shared" si="0"/>
        <v>201</v>
      </c>
      <c r="EE7" s="23">
        <f t="shared" si="0"/>
        <v>204</v>
      </c>
      <c r="EF7" s="23">
        <f t="shared" si="0"/>
        <v>7</v>
      </c>
      <c r="EG7" s="23">
        <f t="shared" si="0"/>
        <v>172</v>
      </c>
      <c r="EH7" s="23">
        <f t="shared" si="0"/>
        <v>178</v>
      </c>
      <c r="EI7" s="23">
        <f t="shared" si="0"/>
        <v>6</v>
      </c>
      <c r="EJ7" s="23">
        <f t="shared" si="0"/>
        <v>147</v>
      </c>
      <c r="EK7" s="23">
        <f t="shared" si="0"/>
        <v>159</v>
      </c>
      <c r="EL7" s="23">
        <f t="shared" si="0"/>
        <v>11</v>
      </c>
      <c r="EM7" s="23">
        <f t="shared" si="0"/>
        <v>245</v>
      </c>
      <c r="EN7" s="23">
        <f t="shared" si="0"/>
        <v>251</v>
      </c>
      <c r="EO7" s="24">
        <f>SUM(DT7,DW7,DZ7,EC7,EF7,EI7,EL7,)</f>
        <v>44</v>
      </c>
      <c r="EP7" s="24">
        <f>SUM(DU7,DX7,EA7,ED7,EG7,EJ7,EM7,)</f>
        <v>1018</v>
      </c>
      <c r="EQ7" s="24">
        <f>SUM(DV7,DY7,EB7,EE7,EH7,EK7,EN7,)</f>
        <v>1061</v>
      </c>
    </row>
    <row r="8" spans="1:147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5"/>
      <c r="AX8" s="15"/>
      <c r="AY8" s="15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5"/>
      <c r="BV8" s="15"/>
      <c r="BW8" s="15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5"/>
      <c r="CT8" s="15"/>
      <c r="CU8" s="15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</row>
    <row r="9" spans="1:147" ht="18.75" x14ac:dyDescent="0.3">
      <c r="A9" s="26" t="s">
        <v>36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466" t="s">
        <v>248</v>
      </c>
      <c r="EP9" s="466"/>
      <c r="EQ9" s="466"/>
    </row>
    <row r="10" spans="1:147" x14ac:dyDescent="0.25">
      <c r="EO10" s="285">
        <f>'№2. итоговое кол-во организаций'!F21</f>
        <v>44</v>
      </c>
      <c r="EP10" s="285">
        <f>'№2. итоговое кол-во организаций'!H21</f>
        <v>1018</v>
      </c>
      <c r="EQ10" s="285">
        <f>'№2. итоговое кол-во организаций'!J21</f>
        <v>1061</v>
      </c>
    </row>
    <row r="11" spans="1:147" ht="63" customHeight="1" x14ac:dyDescent="0.25">
      <c r="A11" s="465" t="s">
        <v>230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147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147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</sheetData>
  <sheetProtection password="E01D" sheet="1" objects="1" scenarios="1"/>
  <mergeCells count="66">
    <mergeCell ref="B7:C7"/>
    <mergeCell ref="A1:EQ1"/>
    <mergeCell ref="DZ5:EB5"/>
    <mergeCell ref="EC5:EE5"/>
    <mergeCell ref="EF5:EH5"/>
    <mergeCell ref="EI5:EK5"/>
    <mergeCell ref="EL5:EN5"/>
    <mergeCell ref="DB5:DD5"/>
    <mergeCell ref="DE5:DG5"/>
    <mergeCell ref="DZ4:EN4"/>
    <mergeCell ref="EO4:EQ5"/>
    <mergeCell ref="V5:X5"/>
    <mergeCell ref="Y5:AA5"/>
    <mergeCell ref="AH5:AJ5"/>
    <mergeCell ref="CV4:CX5"/>
    <mergeCell ref="CY4:DA5"/>
    <mergeCell ref="DQ4:DS5"/>
    <mergeCell ref="DT4:DV5"/>
    <mergeCell ref="DW4:DY5"/>
    <mergeCell ref="DH5:DJ5"/>
    <mergeCell ref="DK5:DM5"/>
    <mergeCell ref="DN5:DP5"/>
    <mergeCell ref="DB4:DP4"/>
    <mergeCell ref="BF4:BT4"/>
    <mergeCell ref="BU4:BW5"/>
    <mergeCell ref="BX4:BZ5"/>
    <mergeCell ref="CA4:CC5"/>
    <mergeCell ref="CD4:CR4"/>
    <mergeCell ref="BI5:BK5"/>
    <mergeCell ref="BF5:BH5"/>
    <mergeCell ref="CG5:CI5"/>
    <mergeCell ref="CJ5:CL5"/>
    <mergeCell ref="CM5:CO5"/>
    <mergeCell ref="CP5:CR5"/>
    <mergeCell ref="D3:AA3"/>
    <mergeCell ref="DT3:EQ3"/>
    <mergeCell ref="D4:F5"/>
    <mergeCell ref="G4:I5"/>
    <mergeCell ref="J4:X4"/>
    <mergeCell ref="AB4:AD5"/>
    <mergeCell ref="AE4:AG5"/>
    <mergeCell ref="AH4:AV4"/>
    <mergeCell ref="AW4:AY5"/>
    <mergeCell ref="AZ4:BB5"/>
    <mergeCell ref="BC4:BE5"/>
    <mergeCell ref="CV3:DS3"/>
    <mergeCell ref="CS4:CU5"/>
    <mergeCell ref="BL5:BN5"/>
    <mergeCell ref="BO5:BQ5"/>
    <mergeCell ref="CD5:CF5"/>
    <mergeCell ref="A11:M11"/>
    <mergeCell ref="EO9:EQ9"/>
    <mergeCell ref="AB3:AY3"/>
    <mergeCell ref="AZ3:BW3"/>
    <mergeCell ref="BR5:BT5"/>
    <mergeCell ref="J5:L5"/>
    <mergeCell ref="M5:O5"/>
    <mergeCell ref="P5:R5"/>
    <mergeCell ref="S5:U5"/>
    <mergeCell ref="AK5:AM5"/>
    <mergeCell ref="AN5:AP5"/>
    <mergeCell ref="AQ5:AS5"/>
    <mergeCell ref="AT5:AV5"/>
    <mergeCell ref="B3:C6"/>
    <mergeCell ref="A3:A6"/>
    <mergeCell ref="BX3:CU3"/>
  </mergeCells>
  <pageMargins left="0.7" right="0.7" top="0.75" bottom="0.75" header="0.3" footer="0.3"/>
  <pageSetup paperSize="9" scale="1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D1" zoomScaleNormal="100" zoomScaleSheetLayoutView="90" workbookViewId="0">
      <selection activeCell="F25" sqref="F25"/>
    </sheetView>
  </sheetViews>
  <sheetFormatPr defaultRowHeight="15" x14ac:dyDescent="0.25"/>
  <cols>
    <col min="3" max="3" width="15.28515625" customWidth="1"/>
    <col min="4" max="5" width="17.7109375" customWidth="1"/>
    <col min="6" max="6" width="18.7109375" customWidth="1"/>
    <col min="7" max="7" width="19.5703125" customWidth="1"/>
    <col min="8" max="8" width="23.28515625" customWidth="1"/>
    <col min="9" max="9" width="20.140625" customWidth="1"/>
    <col min="10" max="10" width="20.5703125" customWidth="1"/>
  </cols>
  <sheetData>
    <row r="1" spans="1:13" ht="18.75" x14ac:dyDescent="0.3">
      <c r="A1" s="1" t="s">
        <v>187</v>
      </c>
    </row>
    <row r="2" spans="1:13" ht="18.75" x14ac:dyDescent="0.3">
      <c r="A2" s="1"/>
    </row>
    <row r="3" spans="1:13" ht="15.75" x14ac:dyDescent="0.25">
      <c r="A3" s="940" t="s">
        <v>63</v>
      </c>
      <c r="B3" s="943" t="s">
        <v>37</v>
      </c>
      <c r="C3" s="944"/>
      <c r="D3" s="951" t="s">
        <v>178</v>
      </c>
      <c r="E3" s="952"/>
      <c r="F3" s="952"/>
      <c r="G3" s="952"/>
      <c r="H3" s="952"/>
      <c r="I3" s="952"/>
      <c r="J3" s="952"/>
      <c r="K3" s="952"/>
      <c r="L3" s="952"/>
      <c r="M3" s="952"/>
    </row>
    <row r="4" spans="1:13" x14ac:dyDescent="0.25">
      <c r="A4" s="941"/>
      <c r="B4" s="945"/>
      <c r="C4" s="946"/>
      <c r="D4" s="124" t="s">
        <v>168</v>
      </c>
      <c r="E4" s="105" t="s">
        <v>179</v>
      </c>
      <c r="F4" s="105" t="s">
        <v>170</v>
      </c>
      <c r="G4" s="105" t="s">
        <v>171</v>
      </c>
      <c r="H4" s="105" t="s">
        <v>172</v>
      </c>
      <c r="I4" s="105" t="s">
        <v>173</v>
      </c>
      <c r="J4" s="105" t="s">
        <v>174</v>
      </c>
      <c r="K4" s="953" t="s">
        <v>27</v>
      </c>
      <c r="L4" s="954"/>
      <c r="M4" s="955"/>
    </row>
    <row r="5" spans="1:13" x14ac:dyDescent="0.25">
      <c r="A5" s="942"/>
      <c r="B5" s="947"/>
      <c r="C5" s="948"/>
      <c r="D5" s="37" t="s">
        <v>27</v>
      </c>
      <c r="E5" s="44" t="s">
        <v>27</v>
      </c>
      <c r="F5" s="38" t="s">
        <v>27</v>
      </c>
      <c r="G5" s="39" t="s">
        <v>27</v>
      </c>
      <c r="H5" s="13" t="s">
        <v>27</v>
      </c>
      <c r="I5" s="35" t="s">
        <v>27</v>
      </c>
      <c r="J5" s="118" t="s">
        <v>27</v>
      </c>
      <c r="K5" s="116" t="s">
        <v>27</v>
      </c>
      <c r="L5" s="116" t="s">
        <v>0</v>
      </c>
      <c r="M5" s="116" t="s">
        <v>1</v>
      </c>
    </row>
    <row r="6" spans="1:13" x14ac:dyDescent="0.25">
      <c r="A6" s="104">
        <v>1</v>
      </c>
      <c r="B6" s="949"/>
      <c r="C6" s="950"/>
      <c r="D6" s="40">
        <f>('№19 численность охваченных'!D6+'№19 численность охваченных'!AH6+'№19 численность охваченных'!BL6)*100/'№18 детское население'!D6</f>
        <v>0</v>
      </c>
      <c r="E6" s="103">
        <f>('№19 численность охваченных'!G6+'№19 численность охваченных'!AK6+'№19 численность охваченных'!BO6)*100/'№18 детское население'!G6</f>
        <v>0</v>
      </c>
      <c r="F6" s="119">
        <f>('№19 численность охваченных'!J6+'№19 численность охваченных'!AN6+'№19 численность охваченных'!BR6)*100/'№18 детское население'!J6</f>
        <v>53.777777777777779</v>
      </c>
      <c r="G6" s="113">
        <f>('№19 численность охваченных'!M6+'№19 численность охваченных'!AQ6+'№19 численность охваченных'!BU6)*100/'№18 детское население'!M6</f>
        <v>96.590909090909093</v>
      </c>
      <c r="H6" s="6">
        <f>('№19 численность охваченных'!P6+'№19 численность охваченных'!AT6+'№19 численность охваченных'!BX6)*100/'№18 детское население'!P6</f>
        <v>92.882562277580078</v>
      </c>
      <c r="I6" s="45">
        <f>('№19 численность охваченных'!S6+'№19 численность охваченных'!AW6+'№19 численность охваченных'!CA6)*100/'№18 детское население'!S6</f>
        <v>83.171521035598701</v>
      </c>
      <c r="J6" s="120">
        <f>('№19 численность охваченных'!CD6+'№19 численность охваченных'!AZ6+'№19 численность охваченных'!V6)*100/('№18 детское население'!V6-'№18 детское население'!Y6)</f>
        <v>85.281385281385283</v>
      </c>
      <c r="K6" s="121">
        <f>'№19 численность охваченных'!CP6*100/('№18 детское население'!AB6-'№18 детское население'!Y6)</f>
        <v>62.629161882893229</v>
      </c>
      <c r="L6" s="121">
        <f>'№19 численность охваченных'!CQ6*100/('№18 детское население'!AC6-'№18 детское население'!Z6)</f>
        <v>73.616600790513829</v>
      </c>
      <c r="M6" s="121">
        <f>'№19 численность охваченных'!CR6*100/('№18 детское население'!AD6-'№18 детское население'!AA6)</f>
        <v>47.397260273972606</v>
      </c>
    </row>
    <row r="8" spans="1:13" ht="51" customHeight="1" x14ac:dyDescent="0.25">
      <c r="A8" s="876" t="s">
        <v>228</v>
      </c>
      <c r="B8" s="876"/>
      <c r="C8" s="876"/>
      <c r="D8" s="14"/>
      <c r="E8" s="236" t="s">
        <v>229</v>
      </c>
      <c r="F8" s="14"/>
      <c r="G8" s="465" t="s">
        <v>230</v>
      </c>
      <c r="H8" s="465"/>
      <c r="I8" s="465"/>
      <c r="J8" s="465"/>
      <c r="K8" s="465"/>
      <c r="L8" s="465"/>
    </row>
  </sheetData>
  <sheetProtection password="E01D" sheet="1" objects="1" scenarios="1"/>
  <mergeCells count="7">
    <mergeCell ref="A8:C8"/>
    <mergeCell ref="G8:L8"/>
    <mergeCell ref="A3:A5"/>
    <mergeCell ref="B3:C5"/>
    <mergeCell ref="B6:C6"/>
    <mergeCell ref="D3:M3"/>
    <mergeCell ref="K4:M4"/>
  </mergeCells>
  <pageMargins left="0.7" right="0.7" top="0.75" bottom="0.75" header="0.3" footer="0.3"/>
  <pageSetup paperSize="9" scale="4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Normal="100" zoomScaleSheetLayoutView="120" workbookViewId="0">
      <selection activeCell="O18" sqref="O18"/>
    </sheetView>
  </sheetViews>
  <sheetFormatPr defaultRowHeight="15" x14ac:dyDescent="0.25"/>
  <cols>
    <col min="13" max="15" width="9.140625" style="54"/>
  </cols>
  <sheetData>
    <row r="1" spans="1:15" ht="18.75" x14ac:dyDescent="0.3">
      <c r="A1" s="956" t="s">
        <v>189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  <c r="N1" s="956"/>
      <c r="O1" s="956"/>
    </row>
    <row r="2" spans="1:15" ht="15.75" x14ac:dyDescent="0.25">
      <c r="A2" s="54"/>
      <c r="B2" s="54"/>
      <c r="C2" s="54"/>
      <c r="D2" s="960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</row>
    <row r="3" spans="1:15" ht="51" customHeight="1" x14ac:dyDescent="0.25">
      <c r="A3" s="957" t="s">
        <v>63</v>
      </c>
      <c r="B3" s="958" t="s">
        <v>190</v>
      </c>
      <c r="C3" s="958"/>
      <c r="D3" s="962" t="s">
        <v>191</v>
      </c>
      <c r="E3" s="962"/>
      <c r="F3" s="962"/>
      <c r="G3" s="963" t="s">
        <v>192</v>
      </c>
      <c r="H3" s="963"/>
      <c r="I3" s="963"/>
      <c r="J3" s="964" t="s">
        <v>82</v>
      </c>
      <c r="K3" s="964"/>
      <c r="L3" s="964"/>
      <c r="M3" s="906"/>
      <c r="N3" s="906"/>
      <c r="O3" s="906"/>
    </row>
    <row r="4" spans="1:15" x14ac:dyDescent="0.25">
      <c r="A4" s="957"/>
      <c r="B4" s="958"/>
      <c r="C4" s="958"/>
      <c r="D4" s="126" t="s">
        <v>27</v>
      </c>
      <c r="E4" s="126" t="s">
        <v>0</v>
      </c>
      <c r="F4" s="126" t="s">
        <v>1</v>
      </c>
      <c r="G4" s="127" t="s">
        <v>27</v>
      </c>
      <c r="H4" s="127" t="s">
        <v>0</v>
      </c>
      <c r="I4" s="127" t="s">
        <v>1</v>
      </c>
      <c r="J4" s="128" t="s">
        <v>27</v>
      </c>
      <c r="K4" s="128" t="s">
        <v>0</v>
      </c>
      <c r="L4" s="128" t="s">
        <v>1</v>
      </c>
      <c r="M4" s="111"/>
      <c r="N4" s="111"/>
      <c r="O4" s="111"/>
    </row>
    <row r="5" spans="1:15" x14ac:dyDescent="0.25">
      <c r="A5" s="104">
        <v>1</v>
      </c>
      <c r="B5" s="959"/>
      <c r="C5" s="959"/>
      <c r="D5" s="40">
        <f>'№18 детское население'!S6+'№18 детское население'!V6-'№18 детское население'!Y6</f>
        <v>540</v>
      </c>
      <c r="E5" s="40">
        <f>'№18 детское население'!T6+'№18 детское население'!W6-'№18 детское население'!Z6</f>
        <v>303</v>
      </c>
      <c r="F5" s="40">
        <f>'№18 детское население'!U6+'№18 детское население'!X6-'№18 детское население'!AA6</f>
        <v>237</v>
      </c>
      <c r="G5" s="103">
        <f>'№19 численность охваченных'!S6+'№19 численность охваченных'!V6+'№19 численность охваченных'!AW6+'№19 численность охваченных'!AZ6+'№19 численность охваченных'!CA6+'№19 численность охваченных'!CD6</f>
        <v>454</v>
      </c>
      <c r="H5" s="103">
        <f>'№19 численность охваченных'!CE6+'№19 численность охваченных'!CB6+'№19 численность охваченных'!BA6+'№19 численность охваченных'!AX6+'№19 численность охваченных'!W6+'№19 численность охваченных'!T6</f>
        <v>301</v>
      </c>
      <c r="I5" s="103">
        <f>'№19 численность охваченных'!U6+'№19 численность охваченных'!X6+'№19 численность охваченных'!AY6+'№19 численность охваченных'!BB6+'№19 численность охваченных'!CC6+'№19 численность охваченных'!CF6</f>
        <v>153</v>
      </c>
      <c r="J5" s="112">
        <f>G5*100/D5</f>
        <v>84.074074074074076</v>
      </c>
      <c r="K5" s="112">
        <f t="shared" ref="K5:L5" si="0">H5*100/E5</f>
        <v>99.339933993399342</v>
      </c>
      <c r="L5" s="112">
        <f t="shared" si="0"/>
        <v>64.556962025316452</v>
      </c>
      <c r="M5" s="108"/>
      <c r="N5" s="108"/>
      <c r="O5" s="108"/>
    </row>
    <row r="7" spans="1:15" ht="54.75" customHeight="1" x14ac:dyDescent="0.25">
      <c r="A7" s="876" t="s">
        <v>228</v>
      </c>
      <c r="B7" s="876"/>
      <c r="C7" s="876"/>
      <c r="D7" s="14"/>
      <c r="E7" s="236" t="s">
        <v>229</v>
      </c>
      <c r="F7" s="14"/>
      <c r="G7" s="465" t="s">
        <v>230</v>
      </c>
      <c r="H7" s="465"/>
      <c r="I7" s="465"/>
      <c r="J7" s="465"/>
      <c r="K7" s="465"/>
      <c r="L7" s="465"/>
    </row>
  </sheetData>
  <sheetProtection password="E01D" sheet="1" objects="1" scenarios="1"/>
  <mergeCells count="11">
    <mergeCell ref="A7:C7"/>
    <mergeCell ref="G7:L7"/>
    <mergeCell ref="A1:O1"/>
    <mergeCell ref="A3:A4"/>
    <mergeCell ref="B3:C4"/>
    <mergeCell ref="B5:C5"/>
    <mergeCell ref="D2:O2"/>
    <mergeCell ref="D3:F3"/>
    <mergeCell ref="G3:I3"/>
    <mergeCell ref="J3:L3"/>
    <mergeCell ref="M3:O3"/>
  </mergeCells>
  <pageMargins left="0.7" right="0.7" top="0.75" bottom="0.75" header="0.3" footer="0.3"/>
  <pageSetup paperSize="9" scale="6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opLeftCell="U1" zoomScaleNormal="100" zoomScaleSheetLayoutView="90" workbookViewId="0">
      <selection activeCell="Z24" sqref="Z24"/>
    </sheetView>
  </sheetViews>
  <sheetFormatPr defaultRowHeight="15" x14ac:dyDescent="0.25"/>
  <cols>
    <col min="3" max="3" width="16.5703125" customWidth="1"/>
    <col min="7" max="7" width="8.42578125" customWidth="1"/>
  </cols>
  <sheetData>
    <row r="1" spans="1:39" ht="18.75" x14ac:dyDescent="0.3">
      <c r="A1" s="309" t="s">
        <v>203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9" ht="18.75" x14ac:dyDescent="0.3">
      <c r="A2" s="30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9" ht="18.75" customHeight="1" x14ac:dyDescent="0.25">
      <c r="A3" s="974" t="s">
        <v>63</v>
      </c>
      <c r="B3" s="975" t="s">
        <v>37</v>
      </c>
      <c r="C3" s="975"/>
      <c r="D3" s="976" t="s">
        <v>204</v>
      </c>
      <c r="E3" s="976"/>
      <c r="F3" s="976"/>
      <c r="G3" s="976" t="s">
        <v>205</v>
      </c>
      <c r="H3" s="976"/>
      <c r="I3" s="976"/>
      <c r="J3" s="977" t="s">
        <v>82</v>
      </c>
      <c r="K3" s="977"/>
      <c r="L3" s="977"/>
      <c r="M3" s="978" t="s">
        <v>245</v>
      </c>
      <c r="N3" s="978"/>
      <c r="O3" s="978"/>
      <c r="P3" s="978" t="s">
        <v>244</v>
      </c>
      <c r="Q3" s="978"/>
      <c r="R3" s="978"/>
      <c r="S3" s="979" t="s">
        <v>82</v>
      </c>
      <c r="T3" s="979"/>
      <c r="U3" s="979"/>
      <c r="V3" s="938" t="s">
        <v>271</v>
      </c>
      <c r="W3" s="938"/>
      <c r="X3" s="938"/>
      <c r="Y3" s="938"/>
      <c r="Z3" s="938"/>
      <c r="AA3" s="938"/>
      <c r="AB3" s="938"/>
      <c r="AC3" s="938"/>
      <c r="AD3" s="938"/>
      <c r="AE3" s="938"/>
      <c r="AF3" s="938"/>
      <c r="AG3" s="938"/>
      <c r="AH3" s="938"/>
      <c r="AI3" s="938"/>
      <c r="AJ3" s="938"/>
      <c r="AK3" s="966" t="s">
        <v>310</v>
      </c>
      <c r="AL3" s="967"/>
      <c r="AM3" s="968"/>
    </row>
    <row r="4" spans="1:39" ht="34.5" customHeight="1" x14ac:dyDescent="0.25">
      <c r="A4" s="974"/>
      <c r="B4" s="975"/>
      <c r="C4" s="975"/>
      <c r="D4" s="976"/>
      <c r="E4" s="976"/>
      <c r="F4" s="976"/>
      <c r="G4" s="976"/>
      <c r="H4" s="976"/>
      <c r="I4" s="976"/>
      <c r="J4" s="977"/>
      <c r="K4" s="977"/>
      <c r="L4" s="977"/>
      <c r="M4" s="978"/>
      <c r="N4" s="978"/>
      <c r="O4" s="978"/>
      <c r="P4" s="978"/>
      <c r="Q4" s="978"/>
      <c r="R4" s="978"/>
      <c r="S4" s="979"/>
      <c r="T4" s="979"/>
      <c r="U4" s="979"/>
      <c r="V4" s="965" t="s">
        <v>272</v>
      </c>
      <c r="W4" s="965"/>
      <c r="X4" s="965"/>
      <c r="Y4" s="965" t="s">
        <v>273</v>
      </c>
      <c r="Z4" s="965"/>
      <c r="AA4" s="965"/>
      <c r="AB4" s="965" t="s">
        <v>48</v>
      </c>
      <c r="AC4" s="965"/>
      <c r="AD4" s="965"/>
      <c r="AE4" s="965" t="s">
        <v>49</v>
      </c>
      <c r="AF4" s="965"/>
      <c r="AG4" s="965"/>
      <c r="AH4" s="965" t="s">
        <v>50</v>
      </c>
      <c r="AI4" s="965"/>
      <c r="AJ4" s="965"/>
      <c r="AK4" s="969"/>
      <c r="AL4" s="970"/>
      <c r="AM4" s="971"/>
    </row>
    <row r="5" spans="1:39" ht="15" customHeight="1" x14ac:dyDescent="0.25">
      <c r="A5" s="974"/>
      <c r="B5" s="975"/>
      <c r="C5" s="975"/>
      <c r="D5" s="259" t="s">
        <v>202</v>
      </c>
      <c r="E5" s="260" t="s">
        <v>0</v>
      </c>
      <c r="F5" s="261" t="s">
        <v>1</v>
      </c>
      <c r="G5" s="259" t="s">
        <v>27</v>
      </c>
      <c r="H5" s="260" t="s">
        <v>0</v>
      </c>
      <c r="I5" s="261" t="s">
        <v>1</v>
      </c>
      <c r="J5" s="260" t="s">
        <v>27</v>
      </c>
      <c r="K5" s="260" t="s">
        <v>0</v>
      </c>
      <c r="L5" s="261" t="s">
        <v>1</v>
      </c>
      <c r="M5" s="262" t="s">
        <v>27</v>
      </c>
      <c r="N5" s="262" t="s">
        <v>0</v>
      </c>
      <c r="O5" s="262" t="s">
        <v>1</v>
      </c>
      <c r="P5" s="262" t="s">
        <v>27</v>
      </c>
      <c r="Q5" s="262" t="s">
        <v>0</v>
      </c>
      <c r="R5" s="262" t="s">
        <v>1</v>
      </c>
      <c r="S5" s="262" t="s">
        <v>27</v>
      </c>
      <c r="T5" s="262" t="s">
        <v>0</v>
      </c>
      <c r="U5" s="262" t="s">
        <v>1</v>
      </c>
      <c r="V5" s="162" t="s">
        <v>0</v>
      </c>
      <c r="W5" s="162" t="s">
        <v>1</v>
      </c>
      <c r="X5" s="308" t="s">
        <v>27</v>
      </c>
      <c r="Y5" s="162" t="s">
        <v>0</v>
      </c>
      <c r="Z5" s="162" t="s">
        <v>1</v>
      </c>
      <c r="AA5" s="308" t="s">
        <v>27</v>
      </c>
      <c r="AB5" s="162" t="s">
        <v>0</v>
      </c>
      <c r="AC5" s="162" t="s">
        <v>1</v>
      </c>
      <c r="AD5" s="308" t="s">
        <v>27</v>
      </c>
      <c r="AE5" s="162" t="s">
        <v>0</v>
      </c>
      <c r="AF5" s="162" t="s">
        <v>1</v>
      </c>
      <c r="AG5" s="308" t="s">
        <v>27</v>
      </c>
      <c r="AH5" s="162" t="s">
        <v>0</v>
      </c>
      <c r="AI5" s="162" t="s">
        <v>1</v>
      </c>
      <c r="AJ5" s="308" t="s">
        <v>27</v>
      </c>
      <c r="AK5" s="330" t="s">
        <v>0</v>
      </c>
      <c r="AL5" s="330" t="s">
        <v>1</v>
      </c>
      <c r="AM5" s="330" t="s">
        <v>27</v>
      </c>
    </row>
    <row r="6" spans="1:39" ht="15" customHeight="1" x14ac:dyDescent="0.25">
      <c r="A6" s="263">
        <v>1</v>
      </c>
      <c r="B6" s="972"/>
      <c r="C6" s="973"/>
      <c r="D6" s="264">
        <f>'№2. итоговое кол-во организаций'!D3+'№2. итоговое кол-во организаций'!D6+'№2. итоговое кол-во организаций'!D9+'№2. итоговое кол-во организаций'!D12</f>
        <v>13</v>
      </c>
      <c r="E6" s="265">
        <f>'№2. итоговое кол-во организаций'!D4+'№2. итоговое кол-во организаций'!D7+'№2. итоговое кол-во организаций'!D10+'№2. итоговое кол-во организаций'!D13</f>
        <v>4</v>
      </c>
      <c r="F6" s="265">
        <f>'№2. итоговое кол-во организаций'!D5+'№2. итоговое кол-во организаций'!D8+'№2. итоговое кол-во организаций'!D11+'№2. итоговое кол-во организаций'!D14</f>
        <v>9</v>
      </c>
      <c r="G6" s="266">
        <f>H6+I6</f>
        <v>7</v>
      </c>
      <c r="H6" s="232">
        <v>3</v>
      </c>
      <c r="I6" s="232">
        <v>4</v>
      </c>
      <c r="J6" s="267">
        <f>G6*100/D6</f>
        <v>53.846153846153847</v>
      </c>
      <c r="K6" s="267">
        <f>H6*100/E6</f>
        <v>75</v>
      </c>
      <c r="L6" s="265">
        <f>I6*100/F6</f>
        <v>44.444444444444443</v>
      </c>
      <c r="M6" s="268">
        <f>'№2. итоговое кол-во организаций'!J3+'№2. итоговое кол-во организаций'!K3+'№2. итоговое кол-во организаций'!J9+'№2. итоговое кол-во организаций'!K9+'№2. итоговое кол-во организаций'!J12+'№2. итоговое кол-во организаций'!K12+'№2. итоговое кол-во организаций'!J15+'№2. итоговое кол-во организаций'!K15+'№2. итоговое кол-во организаций'!K25</f>
        <v>1091</v>
      </c>
      <c r="N6" s="268">
        <f>'№2. итоговое кол-во организаций'!J4+'№2. итоговое кол-во организаций'!K4+'№2. итоговое кол-во организаций'!J10+'№2. итоговое кол-во организаций'!K10+'№2. итоговое кол-во организаций'!J13+'№2. итоговое кол-во организаций'!K13+'№2. итоговое кол-во организаций'!J16+'№2. итоговое кол-во организаций'!K16+'№2. итоговое кол-во организаций'!K26</f>
        <v>745</v>
      </c>
      <c r="O6" s="268">
        <f>'№2. итоговое кол-во организаций'!J5+'№2. итоговое кол-во организаций'!K5+'№2. итоговое кол-во организаций'!J11+'№2. итоговое кол-во организаций'!K11+'№2. итоговое кол-во организаций'!J14+'№2. итоговое кол-во организаций'!K14+'№2. итоговое кол-во организаций'!J17+'№2. итоговое кол-во организаций'!K17+'№2. итоговое кол-во организаций'!K27</f>
        <v>346</v>
      </c>
      <c r="P6" s="268">
        <f>SUM(Q6:R6)</f>
        <v>283</v>
      </c>
      <c r="Q6" s="272">
        <v>199</v>
      </c>
      <c r="R6" s="272">
        <v>84</v>
      </c>
      <c r="S6" s="268">
        <f>P6*100/M6</f>
        <v>25.939505041246562</v>
      </c>
      <c r="T6" s="268">
        <f>Q6*100/N6</f>
        <v>26.711409395973153</v>
      </c>
      <c r="U6" s="268">
        <f>R6*100/O6</f>
        <v>24.277456647398843</v>
      </c>
      <c r="V6" s="272">
        <v>0</v>
      </c>
      <c r="W6" s="272">
        <v>0</v>
      </c>
      <c r="X6" s="74">
        <f>SUM(V6:W6)</f>
        <v>0</v>
      </c>
      <c r="Y6" s="272">
        <v>0</v>
      </c>
      <c r="Z6" s="272">
        <v>0</v>
      </c>
      <c r="AA6" s="74">
        <f>SUM(Y6:Z6)</f>
        <v>0</v>
      </c>
      <c r="AB6" s="272">
        <v>0</v>
      </c>
      <c r="AC6" s="272">
        <v>0</v>
      </c>
      <c r="AD6" s="74">
        <f>SUM(AB6:AC6)</f>
        <v>0</v>
      </c>
      <c r="AE6" s="272">
        <v>100</v>
      </c>
      <c r="AF6" s="272">
        <v>52</v>
      </c>
      <c r="AG6" s="74">
        <f>SUM(AE6:AF6)</f>
        <v>152</v>
      </c>
      <c r="AH6" s="272">
        <v>99</v>
      </c>
      <c r="AI6" s="272">
        <v>32</v>
      </c>
      <c r="AJ6" s="74">
        <f>SUM(AH6:AI6)</f>
        <v>131</v>
      </c>
      <c r="AK6" s="335">
        <f>V6+Y6+AB6+AE6+AH6</f>
        <v>199</v>
      </c>
      <c r="AL6" s="335">
        <f>W6+Z6+AC6+AF6+AI6</f>
        <v>84</v>
      </c>
      <c r="AM6" s="335">
        <f>X6+AA6+AD6+AG6+AJ6</f>
        <v>283</v>
      </c>
    </row>
    <row r="7" spans="1:39" ht="1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</row>
    <row r="8" spans="1:39" ht="52.5" customHeight="1" x14ac:dyDescent="0.25">
      <c r="A8" s="836" t="s">
        <v>228</v>
      </c>
      <c r="B8" s="836"/>
      <c r="C8" s="836"/>
      <c r="D8" s="15"/>
      <c r="E8" s="282" t="s">
        <v>229</v>
      </c>
      <c r="F8" s="15"/>
      <c r="G8" s="441" t="s">
        <v>230</v>
      </c>
      <c r="H8" s="441"/>
      <c r="I8" s="441"/>
      <c r="J8" s="441"/>
      <c r="K8" s="441"/>
      <c r="L8" s="441"/>
      <c r="M8" s="15"/>
      <c r="N8" s="15"/>
      <c r="O8" s="15"/>
      <c r="P8" s="15"/>
      <c r="Q8" s="15"/>
      <c r="R8" s="15"/>
      <c r="S8" s="15"/>
      <c r="T8" s="15"/>
      <c r="U8" s="15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</row>
    <row r="9" spans="1:39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9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9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9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</sheetData>
  <sheetProtection password="E01D" sheet="1" objects="1" scenarios="1"/>
  <mergeCells count="18">
    <mergeCell ref="M3:O4"/>
    <mergeCell ref="P3:R4"/>
    <mergeCell ref="S3:U4"/>
    <mergeCell ref="V3:AJ3"/>
    <mergeCell ref="V4:X4"/>
    <mergeCell ref="A8:C8"/>
    <mergeCell ref="G8:L8"/>
    <mergeCell ref="B6:C6"/>
    <mergeCell ref="A3:A5"/>
    <mergeCell ref="B3:C5"/>
    <mergeCell ref="D3:F4"/>
    <mergeCell ref="G3:I4"/>
    <mergeCell ref="J3:L4"/>
    <mergeCell ref="Y4:AA4"/>
    <mergeCell ref="AB4:AD4"/>
    <mergeCell ref="AE4:AG4"/>
    <mergeCell ref="AH4:AJ4"/>
    <mergeCell ref="AK3:AM4"/>
  </mergeCells>
  <pageMargins left="0.7" right="0.7" top="0.75" bottom="0.75" header="0.3" footer="0.3"/>
  <pageSetup paperSize="9" scale="24" orientation="portrait" r:id="rId1"/>
  <colBreaks count="1" manualBreakCount="1">
    <brk id="39" max="1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opLeftCell="AE1" zoomScaleNormal="100" zoomScaleSheetLayoutView="90" workbookViewId="0">
      <selection activeCell="AR21" sqref="AR21"/>
    </sheetView>
  </sheetViews>
  <sheetFormatPr defaultRowHeight="15" x14ac:dyDescent="0.25"/>
  <cols>
    <col min="46" max="60" width="9.140625" style="54"/>
  </cols>
  <sheetData>
    <row r="1" spans="1:58" ht="18.75" x14ac:dyDescent="0.3">
      <c r="A1" s="956" t="s">
        <v>198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  <c r="N1" s="956"/>
      <c r="O1" s="956"/>
      <c r="P1" s="956"/>
      <c r="Q1" s="956"/>
      <c r="R1" s="956"/>
      <c r="S1" s="956"/>
      <c r="T1" s="956"/>
      <c r="U1" s="956"/>
      <c r="V1" s="956"/>
      <c r="W1" s="956"/>
      <c r="X1" s="956"/>
      <c r="Y1" s="956"/>
      <c r="Z1" s="956"/>
      <c r="AA1" s="956"/>
      <c r="AB1" s="956"/>
      <c r="AC1" s="956"/>
      <c r="AD1" s="956"/>
      <c r="AE1" s="956"/>
      <c r="AF1" s="956"/>
      <c r="AG1" s="956"/>
      <c r="AH1" s="956"/>
      <c r="AI1" s="956"/>
      <c r="AJ1" s="956"/>
      <c r="AK1" s="956"/>
      <c r="AL1" s="956"/>
      <c r="AM1" s="956"/>
      <c r="AN1" s="956"/>
      <c r="AO1" s="956"/>
      <c r="AP1" s="956"/>
    </row>
    <row r="2" spans="1:58" ht="18.75" x14ac:dyDescent="0.3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58" ht="15.75" x14ac:dyDescent="0.25">
      <c r="A3" s="957" t="s">
        <v>63</v>
      </c>
      <c r="B3" s="958" t="s">
        <v>37</v>
      </c>
      <c r="C3" s="958"/>
      <c r="D3" s="1011" t="s">
        <v>199</v>
      </c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  <c r="R3" s="1011"/>
      <c r="S3" s="1011"/>
      <c r="T3" s="1011"/>
      <c r="U3" s="1011"/>
      <c r="V3" s="1011"/>
      <c r="W3" s="1011"/>
      <c r="X3" s="1011"/>
      <c r="Y3" s="1011"/>
      <c r="Z3" s="1011"/>
      <c r="AA3" s="1011"/>
      <c r="AB3" s="1011"/>
      <c r="AC3" s="1011"/>
      <c r="AD3" s="1011"/>
      <c r="AE3" s="1011"/>
      <c r="AF3" s="1011"/>
      <c r="AG3" s="1011"/>
      <c r="AH3" s="1011"/>
      <c r="AI3" s="1011"/>
      <c r="AJ3" s="1011"/>
      <c r="AK3" s="1011"/>
      <c r="AL3" s="1011"/>
      <c r="AM3" s="1011"/>
      <c r="AN3" s="1011"/>
      <c r="AO3" s="1011"/>
      <c r="AP3" s="1011"/>
      <c r="AQ3" s="1011"/>
      <c r="AR3" s="1011"/>
      <c r="AS3" s="1011"/>
      <c r="AT3" s="133"/>
      <c r="AU3" s="960"/>
      <c r="AV3" s="980"/>
      <c r="AW3" s="980"/>
      <c r="AX3" s="980"/>
      <c r="AY3" s="980"/>
      <c r="AZ3" s="980"/>
      <c r="BA3" s="980"/>
      <c r="BB3" s="980"/>
      <c r="BC3" s="980"/>
      <c r="BD3" s="980"/>
      <c r="BE3" s="980"/>
      <c r="BF3" s="980"/>
    </row>
    <row r="4" spans="1:58" x14ac:dyDescent="0.25">
      <c r="A4" s="957"/>
      <c r="B4" s="958"/>
      <c r="C4" s="958"/>
      <c r="D4" s="981" t="s">
        <v>292</v>
      </c>
      <c r="E4" s="981"/>
      <c r="F4" s="981"/>
      <c r="G4" s="982"/>
      <c r="H4" s="982"/>
      <c r="I4" s="982"/>
      <c r="J4" s="983" t="s">
        <v>293</v>
      </c>
      <c r="K4" s="983"/>
      <c r="L4" s="983"/>
      <c r="M4" s="982"/>
      <c r="N4" s="982"/>
      <c r="O4" s="982"/>
      <c r="P4" s="984" t="s">
        <v>193</v>
      </c>
      <c r="Q4" s="984"/>
      <c r="R4" s="984"/>
      <c r="S4" s="985"/>
      <c r="T4" s="985"/>
      <c r="U4" s="985"/>
      <c r="V4" s="986" t="s">
        <v>294</v>
      </c>
      <c r="W4" s="986"/>
      <c r="X4" s="986"/>
      <c r="Y4" s="982"/>
      <c r="Z4" s="982"/>
      <c r="AA4" s="982"/>
      <c r="AB4" s="987" t="s">
        <v>295</v>
      </c>
      <c r="AC4" s="987"/>
      <c r="AD4" s="987"/>
      <c r="AE4" s="987"/>
      <c r="AF4" s="987"/>
      <c r="AG4" s="988"/>
      <c r="AH4" s="991" t="s">
        <v>296</v>
      </c>
      <c r="AI4" s="992"/>
      <c r="AJ4" s="992"/>
      <c r="AK4" s="992"/>
      <c r="AL4" s="992"/>
      <c r="AM4" s="993"/>
      <c r="AN4" s="989" t="s">
        <v>27</v>
      </c>
      <c r="AO4" s="989"/>
      <c r="AP4" s="989"/>
      <c r="AQ4" s="989"/>
      <c r="AR4" s="989"/>
      <c r="AS4" s="990"/>
      <c r="AT4" s="132"/>
      <c r="AU4" s="132"/>
      <c r="AV4" s="132"/>
      <c r="AW4" s="132"/>
      <c r="AX4" s="906"/>
      <c r="AY4" s="906"/>
      <c r="AZ4" s="906"/>
      <c r="BA4" s="906"/>
      <c r="BB4" s="906"/>
      <c r="BC4" s="906"/>
      <c r="BD4" s="906"/>
      <c r="BE4" s="906"/>
      <c r="BF4" s="906"/>
    </row>
    <row r="5" spans="1:58" x14ac:dyDescent="0.25">
      <c r="A5" s="957"/>
      <c r="B5" s="958"/>
      <c r="C5" s="958"/>
      <c r="D5" s="981" t="s">
        <v>194</v>
      </c>
      <c r="E5" s="981"/>
      <c r="F5" s="982"/>
      <c r="G5" s="999" t="s">
        <v>195</v>
      </c>
      <c r="H5" s="999"/>
      <c r="I5" s="1000"/>
      <c r="J5" s="983" t="s">
        <v>194</v>
      </c>
      <c r="K5" s="983"/>
      <c r="L5" s="1001"/>
      <c r="M5" s="1002" t="s">
        <v>195</v>
      </c>
      <c r="N5" s="1002"/>
      <c r="O5" s="1003"/>
      <c r="P5" s="1004" t="s">
        <v>194</v>
      </c>
      <c r="Q5" s="1004"/>
      <c r="R5" s="1005"/>
      <c r="S5" s="984" t="s">
        <v>195</v>
      </c>
      <c r="T5" s="984"/>
      <c r="U5" s="985"/>
      <c r="V5" s="986" t="s">
        <v>194</v>
      </c>
      <c r="W5" s="986"/>
      <c r="X5" s="1013"/>
      <c r="Y5" s="996" t="s">
        <v>195</v>
      </c>
      <c r="Z5" s="996"/>
      <c r="AA5" s="997"/>
      <c r="AB5" s="987" t="s">
        <v>194</v>
      </c>
      <c r="AC5" s="987"/>
      <c r="AD5" s="1008"/>
      <c r="AE5" s="1009" t="s">
        <v>195</v>
      </c>
      <c r="AF5" s="1009"/>
      <c r="AG5" s="1010"/>
      <c r="AH5" s="1014" t="s">
        <v>194</v>
      </c>
      <c r="AI5" s="1014"/>
      <c r="AJ5" s="1015"/>
      <c r="AK5" s="1016" t="s">
        <v>195</v>
      </c>
      <c r="AL5" s="1016"/>
      <c r="AM5" s="1017"/>
      <c r="AN5" s="989" t="s">
        <v>194</v>
      </c>
      <c r="AO5" s="989"/>
      <c r="AP5" s="1012"/>
      <c r="AQ5" s="989" t="s">
        <v>195</v>
      </c>
      <c r="AR5" s="989"/>
      <c r="AS5" s="1012"/>
      <c r="AT5" s="132"/>
      <c r="AU5" s="132"/>
      <c r="AV5" s="132"/>
      <c r="AW5" s="132"/>
      <c r="AX5" s="110"/>
      <c r="AY5" s="110"/>
      <c r="AZ5" s="110"/>
      <c r="BA5" s="110"/>
      <c r="BB5" s="110"/>
      <c r="BC5" s="110"/>
      <c r="BD5" s="110"/>
      <c r="BE5" s="110"/>
      <c r="BF5" s="110"/>
    </row>
    <row r="6" spans="1:58" x14ac:dyDescent="0.25">
      <c r="A6" s="957"/>
      <c r="B6" s="958"/>
      <c r="C6" s="958"/>
      <c r="D6" s="37" t="s">
        <v>196</v>
      </c>
      <c r="E6" s="37" t="s">
        <v>197</v>
      </c>
      <c r="F6" s="37" t="s">
        <v>35</v>
      </c>
      <c r="G6" s="129" t="s">
        <v>196</v>
      </c>
      <c r="H6" s="129" t="s">
        <v>197</v>
      </c>
      <c r="I6" s="129" t="s">
        <v>35</v>
      </c>
      <c r="J6" s="39" t="s">
        <v>196</v>
      </c>
      <c r="K6" s="39" t="s">
        <v>197</v>
      </c>
      <c r="L6" s="39" t="s">
        <v>35</v>
      </c>
      <c r="M6" s="130" t="s">
        <v>196</v>
      </c>
      <c r="N6" s="130" t="s">
        <v>197</v>
      </c>
      <c r="O6" s="130" t="s">
        <v>35</v>
      </c>
      <c r="P6" s="35" t="s">
        <v>196</v>
      </c>
      <c r="Q6" s="35" t="s">
        <v>197</v>
      </c>
      <c r="R6" s="35" t="s">
        <v>35</v>
      </c>
      <c r="S6" s="32" t="s">
        <v>196</v>
      </c>
      <c r="T6" s="32" t="s">
        <v>197</v>
      </c>
      <c r="U6" s="32" t="s">
        <v>35</v>
      </c>
      <c r="V6" s="115" t="s">
        <v>196</v>
      </c>
      <c r="W6" s="115" t="s">
        <v>197</v>
      </c>
      <c r="X6" s="115" t="s">
        <v>35</v>
      </c>
      <c r="Y6" s="131" t="s">
        <v>196</v>
      </c>
      <c r="Z6" s="131" t="s">
        <v>197</v>
      </c>
      <c r="AA6" s="131" t="s">
        <v>35</v>
      </c>
      <c r="AB6" s="122" t="s">
        <v>196</v>
      </c>
      <c r="AC6" s="122" t="s">
        <v>197</v>
      </c>
      <c r="AD6" s="122" t="s">
        <v>35</v>
      </c>
      <c r="AE6" s="123" t="s">
        <v>196</v>
      </c>
      <c r="AF6" s="123" t="s">
        <v>197</v>
      </c>
      <c r="AG6" s="123" t="s">
        <v>35</v>
      </c>
      <c r="AH6" s="326" t="s">
        <v>196</v>
      </c>
      <c r="AI6" s="326" t="s">
        <v>197</v>
      </c>
      <c r="AJ6" s="326" t="s">
        <v>35</v>
      </c>
      <c r="AK6" s="118" t="s">
        <v>196</v>
      </c>
      <c r="AL6" s="118" t="s">
        <v>197</v>
      </c>
      <c r="AM6" s="118" t="s">
        <v>35</v>
      </c>
      <c r="AN6" s="117" t="s">
        <v>196</v>
      </c>
      <c r="AO6" s="117" t="s">
        <v>197</v>
      </c>
      <c r="AP6" s="117" t="s">
        <v>35</v>
      </c>
      <c r="AQ6" s="117" t="s">
        <v>196</v>
      </c>
      <c r="AR6" s="117" t="s">
        <v>197</v>
      </c>
      <c r="AS6" s="117" t="s">
        <v>35</v>
      </c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58" x14ac:dyDescent="0.25">
      <c r="A7" s="104">
        <v>1</v>
      </c>
      <c r="B7" s="998" t="s">
        <v>407</v>
      </c>
      <c r="C7" s="998"/>
      <c r="D7" s="109">
        <v>4</v>
      </c>
      <c r="E7" s="109">
        <v>4</v>
      </c>
      <c r="F7" s="109">
        <v>265</v>
      </c>
      <c r="G7" s="114">
        <v>0</v>
      </c>
      <c r="H7" s="114">
        <v>0</v>
      </c>
      <c r="I7" s="114">
        <v>0</v>
      </c>
      <c r="J7" s="109">
        <v>1</v>
      </c>
      <c r="K7" s="109">
        <v>1</v>
      </c>
      <c r="L7" s="109">
        <v>30</v>
      </c>
      <c r="M7" s="109">
        <v>0</v>
      </c>
      <c r="N7" s="109">
        <v>0</v>
      </c>
      <c r="O7" s="109">
        <v>0</v>
      </c>
      <c r="P7" s="109">
        <v>1</v>
      </c>
      <c r="Q7" s="109">
        <v>1</v>
      </c>
      <c r="R7" s="109">
        <v>30</v>
      </c>
      <c r="S7" s="109">
        <v>0</v>
      </c>
      <c r="T7" s="109">
        <v>0</v>
      </c>
      <c r="U7" s="109">
        <v>0</v>
      </c>
      <c r="V7" s="109">
        <v>0</v>
      </c>
      <c r="W7" s="109">
        <v>0</v>
      </c>
      <c r="X7" s="109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09">
        <v>5</v>
      </c>
      <c r="AO7" s="109">
        <v>6</v>
      </c>
      <c r="AP7" s="109">
        <v>325</v>
      </c>
      <c r="AQ7" s="109">
        <v>0</v>
      </c>
      <c r="AR7" s="109">
        <v>0</v>
      </c>
      <c r="AS7" s="109">
        <v>0</v>
      </c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x14ac:dyDescent="0.25">
      <c r="A8" s="310"/>
      <c r="B8" s="310"/>
      <c r="C8" s="310"/>
      <c r="D8" s="274"/>
      <c r="E8" s="274"/>
      <c r="F8" s="274"/>
      <c r="G8" s="311"/>
      <c r="H8" s="311"/>
      <c r="I8" s="311"/>
      <c r="J8" s="1006" t="s">
        <v>291</v>
      </c>
      <c r="K8" s="1006"/>
      <c r="L8" s="1006"/>
      <c r="M8" s="1006"/>
      <c r="N8" s="1006"/>
      <c r="O8" s="1006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91"/>
      <c r="AI8" s="291"/>
      <c r="AJ8" s="291"/>
      <c r="AK8" s="291"/>
      <c r="AL8" s="291"/>
      <c r="AM8" s="291"/>
      <c r="AN8" s="274"/>
      <c r="AO8" s="274"/>
      <c r="AP8" s="274"/>
      <c r="AQ8" s="274"/>
      <c r="AR8" s="274"/>
      <c r="AS8" s="274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1:58" x14ac:dyDescent="0.25">
      <c r="A9" s="310"/>
      <c r="B9" s="310"/>
      <c r="C9" s="310"/>
      <c r="D9" s="274"/>
      <c r="E9" s="274"/>
      <c r="F9" s="274"/>
      <c r="G9" s="311"/>
      <c r="H9" s="311"/>
      <c r="I9" s="311"/>
      <c r="J9" s="983" t="s">
        <v>194</v>
      </c>
      <c r="K9" s="983"/>
      <c r="L9" s="1001"/>
      <c r="M9" s="1002" t="s">
        <v>195</v>
      </c>
      <c r="N9" s="1002"/>
      <c r="O9" s="1003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91"/>
      <c r="AI9" s="291"/>
      <c r="AJ9" s="291"/>
      <c r="AK9" s="291"/>
      <c r="AL9" s="291"/>
      <c r="AM9" s="291"/>
      <c r="AN9" s="274"/>
      <c r="AO9" s="274"/>
      <c r="AP9" s="274"/>
      <c r="AQ9" s="274"/>
      <c r="AR9" s="274"/>
      <c r="AS9" s="274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1:58" x14ac:dyDescent="0.25">
      <c r="A10" s="310"/>
      <c r="B10" s="310"/>
      <c r="C10" s="310"/>
      <c r="D10" s="274"/>
      <c r="E10" s="274"/>
      <c r="F10" s="274"/>
      <c r="G10" s="311"/>
      <c r="H10" s="311"/>
      <c r="I10" s="311"/>
      <c r="J10" s="39" t="s">
        <v>196</v>
      </c>
      <c r="K10" s="39" t="s">
        <v>197</v>
      </c>
      <c r="L10" s="39" t="s">
        <v>35</v>
      </c>
      <c r="M10" s="130" t="s">
        <v>196</v>
      </c>
      <c r="N10" s="130" t="s">
        <v>197</v>
      </c>
      <c r="O10" s="130" t="s">
        <v>35</v>
      </c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91"/>
      <c r="AI10" s="291"/>
      <c r="AJ10" s="291"/>
      <c r="AK10" s="291"/>
      <c r="AL10" s="291"/>
      <c r="AM10" s="291"/>
      <c r="AN10" s="274"/>
      <c r="AO10" s="274"/>
      <c r="AP10" s="274"/>
      <c r="AQ10" s="274"/>
      <c r="AR10" s="274"/>
      <c r="AS10" s="274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1:58" x14ac:dyDescent="0.25">
      <c r="A11" s="310"/>
      <c r="B11" s="310"/>
      <c r="C11" s="310"/>
      <c r="D11" s="274"/>
      <c r="E11" s="274"/>
      <c r="F11" s="274"/>
      <c r="G11" s="311"/>
      <c r="H11" s="311"/>
      <c r="I11" s="311"/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91"/>
      <c r="AI11" s="291"/>
      <c r="AJ11" s="291"/>
      <c r="AK11" s="291"/>
      <c r="AL11" s="291"/>
      <c r="AM11" s="291"/>
      <c r="AN11" s="274"/>
      <c r="AO11" s="274"/>
      <c r="AP11" s="274"/>
      <c r="AQ11" s="274"/>
      <c r="AR11" s="274"/>
      <c r="AS11" s="274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58" x14ac:dyDescent="0.25">
      <c r="J12" s="1007"/>
      <c r="K12" s="1007"/>
      <c r="L12" s="1007"/>
      <c r="M12" s="1007"/>
      <c r="N12" s="1007"/>
      <c r="O12" s="1007"/>
    </row>
    <row r="13" spans="1:58" ht="47.25" customHeight="1" x14ac:dyDescent="0.25">
      <c r="A13" s="465" t="s">
        <v>230</v>
      </c>
      <c r="B13" s="465"/>
      <c r="C13" s="465"/>
      <c r="D13" s="465"/>
      <c r="E13" s="465"/>
      <c r="F13" s="465"/>
      <c r="G13" s="465"/>
      <c r="H13" s="465"/>
      <c r="I13" s="465"/>
      <c r="J13" s="465"/>
      <c r="K13" s="465"/>
      <c r="L13" s="465"/>
    </row>
    <row r="15" spans="1:58" x14ac:dyDescent="0.25">
      <c r="A15" s="994" t="s">
        <v>200</v>
      </c>
      <c r="B15" s="994"/>
      <c r="C15" s="994"/>
      <c r="D15" s="994"/>
      <c r="E15" s="994"/>
      <c r="F15" s="994"/>
      <c r="G15" s="994"/>
      <c r="H15" s="994"/>
      <c r="I15" s="994"/>
      <c r="J15" s="994"/>
      <c r="K15" s="994"/>
      <c r="L15" s="994"/>
      <c r="M15" s="994"/>
      <c r="N15" s="994"/>
      <c r="O15" s="994"/>
      <c r="P15" s="134"/>
      <c r="Q15" s="134"/>
    </row>
    <row r="16" spans="1:58" x14ac:dyDescent="0.25">
      <c r="A16" s="995" t="s">
        <v>201</v>
      </c>
      <c r="B16" s="995"/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</row>
  </sheetData>
  <mergeCells count="37">
    <mergeCell ref="AB5:AD5"/>
    <mergeCell ref="AE5:AG5"/>
    <mergeCell ref="A1:AP1"/>
    <mergeCell ref="A3:A6"/>
    <mergeCell ref="B3:C6"/>
    <mergeCell ref="D3:AS3"/>
    <mergeCell ref="AN5:AP5"/>
    <mergeCell ref="AQ5:AS5"/>
    <mergeCell ref="S5:U5"/>
    <mergeCell ref="V5:X5"/>
    <mergeCell ref="AH5:AJ5"/>
    <mergeCell ref="AK5:AM5"/>
    <mergeCell ref="A15:O15"/>
    <mergeCell ref="A16:Q16"/>
    <mergeCell ref="Y5:AA5"/>
    <mergeCell ref="B7:C7"/>
    <mergeCell ref="D5:F5"/>
    <mergeCell ref="G5:I5"/>
    <mergeCell ref="J5:L5"/>
    <mergeCell ref="M5:O5"/>
    <mergeCell ref="P5:R5"/>
    <mergeCell ref="J8:O8"/>
    <mergeCell ref="J9:L9"/>
    <mergeCell ref="M9:O9"/>
    <mergeCell ref="J12:O12"/>
    <mergeCell ref="A13:L13"/>
    <mergeCell ref="AU3:BF3"/>
    <mergeCell ref="D4:I4"/>
    <mergeCell ref="J4:O4"/>
    <mergeCell ref="P4:U4"/>
    <mergeCell ref="V4:AA4"/>
    <mergeCell ref="AB4:AG4"/>
    <mergeCell ref="AN4:AS4"/>
    <mergeCell ref="AX4:AZ4"/>
    <mergeCell ref="BA4:BC4"/>
    <mergeCell ref="BD4:BF4"/>
    <mergeCell ref="AH4:AM4"/>
  </mergeCells>
  <pageMargins left="0.7" right="0.7" top="0.75" bottom="0.75" header="0.3" footer="0.3"/>
  <pageSetup paperSize="9" scale="24" orientation="portrait" r:id="rId1"/>
  <colBreaks count="1" manualBreakCount="1">
    <brk id="4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Normal="100" zoomScaleSheetLayoutView="100" workbookViewId="0">
      <selection activeCell="B23" sqref="B23"/>
    </sheetView>
  </sheetViews>
  <sheetFormatPr defaultRowHeight="15" x14ac:dyDescent="0.25"/>
  <cols>
    <col min="1" max="1" width="18.85546875" customWidth="1"/>
    <col min="2" max="2" width="12.5703125" customWidth="1"/>
    <col min="3" max="3" width="15" customWidth="1"/>
    <col min="4" max="4" width="14.7109375" customWidth="1"/>
    <col min="5" max="5" width="14.140625" customWidth="1"/>
    <col min="6" max="6" width="16" customWidth="1"/>
    <col min="7" max="7" width="17.140625" customWidth="1"/>
    <col min="8" max="8" width="13.42578125" customWidth="1"/>
    <col min="9" max="9" width="12.140625" customWidth="1"/>
  </cols>
  <sheetData>
    <row r="1" spans="1:12" ht="31.5" customHeight="1" x14ac:dyDescent="0.25">
      <c r="A1" s="1018" t="s">
        <v>297</v>
      </c>
      <c r="B1" s="1018"/>
      <c r="C1" s="1018"/>
      <c r="D1" s="1018"/>
      <c r="E1" s="1018"/>
      <c r="F1" s="1018"/>
      <c r="G1" s="1018"/>
      <c r="H1" s="1018"/>
      <c r="I1" s="15"/>
    </row>
    <row r="2" spans="1:12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12" ht="18" customHeight="1" x14ac:dyDescent="0.25">
      <c r="A3" s="823" t="s">
        <v>227</v>
      </c>
      <c r="B3" s="819" t="s">
        <v>305</v>
      </c>
      <c r="C3" s="819"/>
      <c r="D3" s="819"/>
      <c r="E3" s="819"/>
      <c r="F3" s="819"/>
      <c r="G3" s="819"/>
      <c r="H3" s="819"/>
      <c r="I3" s="819"/>
      <c r="J3" s="327"/>
    </row>
    <row r="4" spans="1:12" ht="42.75" x14ac:dyDescent="0.25">
      <c r="A4" s="823"/>
      <c r="B4" s="320" t="s">
        <v>298</v>
      </c>
      <c r="C4" s="320" t="s">
        <v>299</v>
      </c>
      <c r="D4" s="320" t="s">
        <v>300</v>
      </c>
      <c r="E4" s="320" t="s">
        <v>301</v>
      </c>
      <c r="F4" s="320" t="s">
        <v>302</v>
      </c>
      <c r="G4" s="320" t="s">
        <v>303</v>
      </c>
      <c r="H4" s="320" t="s">
        <v>304</v>
      </c>
      <c r="I4" s="329" t="s">
        <v>265</v>
      </c>
      <c r="J4" s="327"/>
    </row>
    <row r="5" spans="1:12" x14ac:dyDescent="0.25">
      <c r="A5" s="156"/>
      <c r="B5" s="156">
        <v>0</v>
      </c>
      <c r="C5" s="156">
        <v>0</v>
      </c>
      <c r="D5" s="156">
        <v>0</v>
      </c>
      <c r="E5" s="156">
        <v>0</v>
      </c>
      <c r="F5" s="156">
        <v>0</v>
      </c>
      <c r="G5" s="156">
        <v>0</v>
      </c>
      <c r="H5" s="156">
        <v>0</v>
      </c>
      <c r="I5" s="156">
        <v>0</v>
      </c>
    </row>
    <row r="6" spans="1:12" x14ac:dyDescent="0.25">
      <c r="A6" s="15"/>
      <c r="B6" s="15"/>
      <c r="C6" s="15"/>
      <c r="D6" s="15"/>
      <c r="E6" s="15"/>
      <c r="F6" s="15"/>
      <c r="G6" s="15"/>
      <c r="H6" s="15"/>
      <c r="I6" s="15"/>
    </row>
    <row r="7" spans="1:12" ht="45" customHeight="1" x14ac:dyDescent="0.25">
      <c r="A7" s="876" t="s">
        <v>228</v>
      </c>
      <c r="B7" s="876"/>
      <c r="C7" s="876"/>
      <c r="D7" s="324"/>
      <c r="E7" s="328" t="s">
        <v>229</v>
      </c>
      <c r="F7" s="324"/>
      <c r="G7" s="465" t="s">
        <v>230</v>
      </c>
      <c r="H7" s="465"/>
      <c r="I7" s="465"/>
      <c r="J7" s="238"/>
      <c r="K7" s="238"/>
      <c r="L7" s="238"/>
    </row>
  </sheetData>
  <sheetProtection password="E01D" sheet="1" objects="1" scenarios="1"/>
  <mergeCells count="5">
    <mergeCell ref="A1:H1"/>
    <mergeCell ref="A3:A4"/>
    <mergeCell ref="B3:I3"/>
    <mergeCell ref="A7:C7"/>
    <mergeCell ref="G7:I7"/>
  </mergeCells>
  <pageMargins left="0.7" right="0.7" top="0.75" bottom="0.75" header="0.3" footer="0.3"/>
  <pageSetup paperSize="9" scale="97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zoomScaleSheetLayoutView="100" workbookViewId="0">
      <selection activeCell="I8" sqref="I8"/>
    </sheetView>
  </sheetViews>
  <sheetFormatPr defaultRowHeight="15" x14ac:dyDescent="0.25"/>
  <cols>
    <col min="1" max="1" width="41.42578125" customWidth="1"/>
    <col min="3" max="3" width="15.7109375" customWidth="1"/>
    <col min="4" max="4" width="21.28515625" customWidth="1"/>
    <col min="5" max="5" width="31.42578125" customWidth="1"/>
  </cols>
  <sheetData>
    <row r="1" spans="1:10" ht="21" x14ac:dyDescent="0.35">
      <c r="A1" s="1019" t="s">
        <v>340</v>
      </c>
      <c r="B1" s="1019"/>
      <c r="C1" s="1019"/>
      <c r="D1" s="1019"/>
      <c r="E1" s="1019"/>
    </row>
    <row r="3" spans="1:10" x14ac:dyDescent="0.25">
      <c r="A3" s="1020"/>
      <c r="B3" s="1021" t="s">
        <v>206</v>
      </c>
      <c r="C3" s="1021" t="s">
        <v>207</v>
      </c>
      <c r="D3" s="1021" t="s">
        <v>208</v>
      </c>
      <c r="E3" s="1021" t="s">
        <v>216</v>
      </c>
    </row>
    <row r="4" spans="1:10" ht="49.5" customHeight="1" x14ac:dyDescent="0.25">
      <c r="A4" s="1020"/>
      <c r="B4" s="1021"/>
      <c r="C4" s="1021"/>
      <c r="D4" s="1021"/>
      <c r="E4" s="1021"/>
    </row>
    <row r="5" spans="1:10" ht="25.5" customHeight="1" x14ac:dyDescent="0.25">
      <c r="A5" s="135" t="s">
        <v>209</v>
      </c>
      <c r="B5" s="135">
        <v>0</v>
      </c>
      <c r="C5" s="135">
        <v>0</v>
      </c>
      <c r="D5" s="135">
        <v>0</v>
      </c>
      <c r="E5" s="137">
        <v>0</v>
      </c>
    </row>
    <row r="6" spans="1:10" ht="32.25" customHeight="1" x14ac:dyDescent="0.25">
      <c r="A6" s="135" t="s">
        <v>210</v>
      </c>
      <c r="B6" s="135">
        <v>0</v>
      </c>
      <c r="C6" s="135">
        <v>0</v>
      </c>
      <c r="D6" s="136" t="s">
        <v>211</v>
      </c>
      <c r="E6" s="137">
        <v>0</v>
      </c>
    </row>
    <row r="7" spans="1:10" ht="32.25" customHeight="1" x14ac:dyDescent="0.25">
      <c r="A7" s="135" t="s">
        <v>212</v>
      </c>
      <c r="B7" s="135">
        <v>2</v>
      </c>
      <c r="C7" s="135">
        <v>50</v>
      </c>
      <c r="D7" s="140" t="s">
        <v>211</v>
      </c>
      <c r="E7" s="137" t="s">
        <v>418</v>
      </c>
    </row>
    <row r="8" spans="1:10" ht="45" x14ac:dyDescent="0.25">
      <c r="A8" s="135" t="s">
        <v>217</v>
      </c>
      <c r="B8" s="135">
        <v>0</v>
      </c>
      <c r="C8" s="135">
        <v>0</v>
      </c>
      <c r="D8" s="135">
        <v>0</v>
      </c>
      <c r="E8" s="137">
        <v>0</v>
      </c>
    </row>
    <row r="9" spans="1:10" ht="24.75" customHeight="1" x14ac:dyDescent="0.25">
      <c r="A9" s="135" t="s">
        <v>213</v>
      </c>
      <c r="B9" s="135">
        <v>0</v>
      </c>
      <c r="C9" s="135">
        <v>0</v>
      </c>
      <c r="D9" s="135">
        <v>0</v>
      </c>
      <c r="E9" s="137">
        <v>0</v>
      </c>
    </row>
    <row r="10" spans="1:10" ht="28.5" customHeight="1" x14ac:dyDescent="0.25">
      <c r="A10" s="135" t="s">
        <v>214</v>
      </c>
      <c r="B10" s="135">
        <v>0</v>
      </c>
      <c r="C10" s="135">
        <v>0</v>
      </c>
      <c r="D10" s="135">
        <v>0</v>
      </c>
      <c r="E10" s="137">
        <v>0</v>
      </c>
    </row>
    <row r="11" spans="1:10" ht="35.25" customHeight="1" x14ac:dyDescent="0.25">
      <c r="A11" s="135" t="s">
        <v>215</v>
      </c>
      <c r="B11" s="135">
        <v>0</v>
      </c>
      <c r="C11" s="135">
        <v>0</v>
      </c>
      <c r="D11" s="135">
        <v>0</v>
      </c>
      <c r="E11" s="137">
        <v>0</v>
      </c>
    </row>
    <row r="12" spans="1:10" ht="60" customHeight="1" x14ac:dyDescent="0.25">
      <c r="A12" s="106" t="s">
        <v>219</v>
      </c>
      <c r="B12" s="2">
        <v>0</v>
      </c>
      <c r="C12" s="2">
        <v>0</v>
      </c>
      <c r="D12" s="139" t="s">
        <v>211</v>
      </c>
      <c r="E12" s="424" t="s">
        <v>416</v>
      </c>
    </row>
    <row r="13" spans="1:10" ht="45" x14ac:dyDescent="0.25">
      <c r="A13" s="138" t="s">
        <v>218</v>
      </c>
      <c r="B13" s="2">
        <v>0</v>
      </c>
      <c r="C13" s="2">
        <v>0</v>
      </c>
      <c r="D13" s="2">
        <v>0</v>
      </c>
      <c r="E13" s="2">
        <v>0</v>
      </c>
    </row>
    <row r="15" spans="1:10" ht="59.25" customHeight="1" x14ac:dyDescent="0.25">
      <c r="A15" s="465" t="s">
        <v>230</v>
      </c>
      <c r="B15" s="465"/>
      <c r="C15" s="465"/>
      <c r="D15" s="465"/>
      <c r="E15" s="465"/>
      <c r="F15" s="237"/>
      <c r="G15" s="237"/>
      <c r="H15" s="237"/>
      <c r="I15" s="237"/>
      <c r="J15" s="237"/>
    </row>
  </sheetData>
  <mergeCells count="7">
    <mergeCell ref="A15:E15"/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7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zoomScaleSheetLayoutView="80" workbookViewId="0">
      <selection activeCell="F6" sqref="F6"/>
    </sheetView>
  </sheetViews>
  <sheetFormatPr defaultRowHeight="15" x14ac:dyDescent="0.25"/>
  <cols>
    <col min="1" max="1" width="24" customWidth="1"/>
    <col min="2" max="2" width="32.7109375" customWidth="1"/>
    <col min="3" max="3" width="16.140625" customWidth="1"/>
    <col min="4" max="4" width="17.7109375" customWidth="1"/>
    <col min="5" max="5" width="32.28515625" customWidth="1"/>
    <col min="6" max="6" width="16.7109375" customWidth="1"/>
    <col min="7" max="7" width="18.42578125" customWidth="1"/>
    <col min="8" max="8" width="29.28515625" customWidth="1"/>
    <col min="9" max="9" width="15.85546875" customWidth="1"/>
    <col min="10" max="10" width="17.42578125" customWidth="1"/>
    <col min="11" max="11" width="30.140625" customWidth="1"/>
    <col min="12" max="12" width="15.85546875" customWidth="1"/>
    <col min="13" max="13" width="17.5703125" customWidth="1"/>
    <col min="14" max="14" width="28.42578125" customWidth="1"/>
    <col min="15" max="15" width="13.42578125" customWidth="1"/>
    <col min="16" max="16" width="16.5703125" customWidth="1"/>
    <col min="17" max="17" width="23.42578125" customWidth="1"/>
    <col min="18" max="18" width="12.7109375" customWidth="1"/>
    <col min="19" max="19" width="16.85546875" customWidth="1"/>
  </cols>
  <sheetData>
    <row r="1" spans="1:19" ht="18.75" x14ac:dyDescent="0.3">
      <c r="A1" s="1028" t="s">
        <v>341</v>
      </c>
      <c r="B1" s="1028"/>
      <c r="C1" s="1028"/>
      <c r="D1" s="1028"/>
      <c r="E1" s="1028"/>
      <c r="F1" s="1028"/>
      <c r="G1" s="1028"/>
    </row>
    <row r="3" spans="1:19" x14ac:dyDescent="0.25">
      <c r="A3" s="1025" t="s">
        <v>281</v>
      </c>
      <c r="B3" s="982" t="s">
        <v>344</v>
      </c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</row>
    <row r="4" spans="1:19" x14ac:dyDescent="0.25">
      <c r="A4" s="1026"/>
      <c r="B4" s="1029" t="s">
        <v>343</v>
      </c>
      <c r="C4" s="1029"/>
      <c r="D4" s="1029"/>
      <c r="E4" s="1030" t="s">
        <v>346</v>
      </c>
      <c r="F4" s="1030"/>
      <c r="G4" s="1030"/>
      <c r="H4" s="1031" t="s">
        <v>193</v>
      </c>
      <c r="I4" s="1031"/>
      <c r="J4" s="1031"/>
      <c r="K4" s="1022" t="s">
        <v>294</v>
      </c>
      <c r="L4" s="1022"/>
      <c r="M4" s="1022"/>
      <c r="N4" s="1023" t="s">
        <v>295</v>
      </c>
      <c r="O4" s="1023"/>
      <c r="P4" s="1023"/>
      <c r="Q4" s="1024" t="s">
        <v>296</v>
      </c>
      <c r="R4" s="1024"/>
      <c r="S4" s="1024"/>
    </row>
    <row r="5" spans="1:19" ht="45" x14ac:dyDescent="0.25">
      <c r="A5" s="1027"/>
      <c r="B5" s="380" t="s">
        <v>345</v>
      </c>
      <c r="C5" s="381" t="s">
        <v>342</v>
      </c>
      <c r="D5" s="380" t="s">
        <v>347</v>
      </c>
      <c r="E5" s="383" t="s">
        <v>345</v>
      </c>
      <c r="F5" s="384" t="s">
        <v>342</v>
      </c>
      <c r="G5" s="383" t="s">
        <v>347</v>
      </c>
      <c r="H5" s="386" t="s">
        <v>345</v>
      </c>
      <c r="I5" s="387" t="s">
        <v>342</v>
      </c>
      <c r="J5" s="386" t="s">
        <v>347</v>
      </c>
      <c r="K5" s="389" t="s">
        <v>345</v>
      </c>
      <c r="L5" s="390" t="s">
        <v>342</v>
      </c>
      <c r="M5" s="389" t="s">
        <v>347</v>
      </c>
      <c r="N5" s="392" t="s">
        <v>345</v>
      </c>
      <c r="O5" s="393" t="s">
        <v>342</v>
      </c>
      <c r="P5" s="392" t="s">
        <v>347</v>
      </c>
      <c r="Q5" s="394" t="s">
        <v>345</v>
      </c>
      <c r="R5" s="394" t="s">
        <v>342</v>
      </c>
      <c r="S5" s="394" t="s">
        <v>347</v>
      </c>
    </row>
    <row r="6" spans="1:19" ht="78" customHeight="1" x14ac:dyDescent="0.25">
      <c r="A6" s="2" t="s">
        <v>407</v>
      </c>
      <c r="B6" s="426" t="s">
        <v>408</v>
      </c>
      <c r="C6" s="425" t="s">
        <v>409</v>
      </c>
      <c r="D6" s="382">
        <v>12</v>
      </c>
      <c r="E6" s="435" t="s">
        <v>419</v>
      </c>
      <c r="F6" s="435" t="s">
        <v>420</v>
      </c>
      <c r="G6" s="385">
        <v>13</v>
      </c>
      <c r="H6" s="427">
        <v>0</v>
      </c>
      <c r="I6" s="427">
        <v>0</v>
      </c>
      <c r="J6" s="388">
        <v>0</v>
      </c>
      <c r="K6" s="436" t="s">
        <v>421</v>
      </c>
      <c r="L6" s="436" t="s">
        <v>422</v>
      </c>
      <c r="M6" s="391">
        <v>4</v>
      </c>
      <c r="N6" s="359">
        <v>0</v>
      </c>
      <c r="O6" s="359">
        <v>0</v>
      </c>
      <c r="P6" s="359">
        <v>0</v>
      </c>
      <c r="Q6" s="395">
        <v>0</v>
      </c>
      <c r="R6" s="395">
        <v>0</v>
      </c>
      <c r="S6" s="395">
        <v>0</v>
      </c>
    </row>
    <row r="7" spans="1:19" ht="75" x14ac:dyDescent="0.25">
      <c r="A7" s="2"/>
      <c r="B7" s="425"/>
      <c r="C7" s="425"/>
      <c r="D7" s="382"/>
      <c r="E7" s="435" t="s">
        <v>423</v>
      </c>
      <c r="F7" s="435" t="s">
        <v>424</v>
      </c>
      <c r="G7" s="385">
        <v>13</v>
      </c>
      <c r="H7" s="388">
        <v>0</v>
      </c>
      <c r="I7" s="388">
        <v>0</v>
      </c>
      <c r="J7" s="388">
        <v>0</v>
      </c>
      <c r="K7" s="391">
        <v>0</v>
      </c>
      <c r="L7" s="391">
        <v>0</v>
      </c>
      <c r="M7" s="391">
        <v>0</v>
      </c>
      <c r="N7" s="359">
        <v>0</v>
      </c>
      <c r="O7" s="359">
        <v>0</v>
      </c>
      <c r="P7" s="359">
        <v>0</v>
      </c>
      <c r="Q7" s="395">
        <v>0</v>
      </c>
      <c r="R7" s="395">
        <v>0</v>
      </c>
      <c r="S7" s="395">
        <v>0</v>
      </c>
    </row>
    <row r="8" spans="1:19" x14ac:dyDescent="0.25">
      <c r="A8" s="2"/>
      <c r="B8" s="382"/>
      <c r="C8" s="382"/>
      <c r="D8" s="382"/>
      <c r="E8" s="385"/>
      <c r="F8" s="385"/>
      <c r="G8" s="385"/>
      <c r="H8" s="388"/>
      <c r="I8" s="388"/>
      <c r="J8" s="388"/>
      <c r="K8" s="391"/>
      <c r="L8" s="391"/>
      <c r="M8" s="391"/>
      <c r="N8" s="359"/>
      <c r="O8" s="359"/>
      <c r="P8" s="359"/>
      <c r="Q8" s="395"/>
      <c r="R8" s="395"/>
      <c r="S8" s="395"/>
    </row>
    <row r="9" spans="1:19" x14ac:dyDescent="0.25">
      <c r="A9" s="2"/>
      <c r="B9" s="382"/>
      <c r="C9" s="382"/>
      <c r="D9" s="382"/>
      <c r="E9" s="385"/>
      <c r="F9" s="385"/>
      <c r="G9" s="385"/>
      <c r="H9" s="388"/>
      <c r="I9" s="388"/>
      <c r="J9" s="388"/>
      <c r="K9" s="391"/>
      <c r="L9" s="391"/>
      <c r="M9" s="391"/>
      <c r="N9" s="359"/>
      <c r="O9" s="359"/>
      <c r="P9" s="359"/>
      <c r="Q9" s="395"/>
      <c r="R9" s="395"/>
      <c r="S9" s="395"/>
    </row>
    <row r="10" spans="1:19" x14ac:dyDescent="0.25">
      <c r="A10" s="2"/>
      <c r="B10" s="382"/>
      <c r="C10" s="382"/>
      <c r="D10" s="382"/>
      <c r="E10" s="385"/>
      <c r="F10" s="385"/>
      <c r="G10" s="385"/>
      <c r="H10" s="388"/>
      <c r="I10" s="388"/>
      <c r="J10" s="388"/>
      <c r="K10" s="391"/>
      <c r="L10" s="391"/>
      <c r="M10" s="391"/>
      <c r="N10" s="359"/>
      <c r="O10" s="359"/>
      <c r="P10" s="359"/>
      <c r="Q10" s="395"/>
      <c r="R10" s="395"/>
      <c r="S10" s="395"/>
    </row>
    <row r="11" spans="1:19" x14ac:dyDescent="0.25">
      <c r="A11" s="2"/>
      <c r="B11" s="382"/>
      <c r="C11" s="382"/>
      <c r="D11" s="382"/>
      <c r="E11" s="385"/>
      <c r="F11" s="385"/>
      <c r="G11" s="385"/>
      <c r="H11" s="388"/>
      <c r="I11" s="388"/>
      <c r="J11" s="388"/>
      <c r="K11" s="391"/>
      <c r="L11" s="391"/>
      <c r="M11" s="391"/>
      <c r="N11" s="359"/>
      <c r="O11" s="359"/>
      <c r="P11" s="359"/>
      <c r="Q11" s="395"/>
      <c r="R11" s="395"/>
      <c r="S11" s="395"/>
    </row>
    <row r="12" spans="1:19" x14ac:dyDescent="0.25">
      <c r="A12" s="2"/>
      <c r="B12" s="382"/>
      <c r="C12" s="382"/>
      <c r="D12" s="382"/>
      <c r="E12" s="385"/>
      <c r="F12" s="385"/>
      <c r="G12" s="385"/>
      <c r="H12" s="388"/>
      <c r="I12" s="388"/>
      <c r="J12" s="388"/>
      <c r="K12" s="391"/>
      <c r="L12" s="391"/>
      <c r="M12" s="391"/>
      <c r="N12" s="359"/>
      <c r="O12" s="359"/>
      <c r="P12" s="359"/>
      <c r="Q12" s="395"/>
      <c r="R12" s="395"/>
      <c r="S12" s="395"/>
    </row>
    <row r="13" spans="1:19" x14ac:dyDescent="0.25">
      <c r="A13" s="2"/>
      <c r="B13" s="382"/>
      <c r="C13" s="382"/>
      <c r="D13" s="382"/>
      <c r="E13" s="385"/>
      <c r="F13" s="385"/>
      <c r="G13" s="385"/>
      <c r="H13" s="388"/>
      <c r="I13" s="388"/>
      <c r="J13" s="388"/>
      <c r="K13" s="391"/>
      <c r="L13" s="391"/>
      <c r="M13" s="391"/>
      <c r="N13" s="359"/>
      <c r="O13" s="359"/>
      <c r="P13" s="359"/>
      <c r="Q13" s="395"/>
      <c r="R13" s="395"/>
      <c r="S13" s="395"/>
    </row>
    <row r="14" spans="1:19" x14ac:dyDescent="0.25">
      <c r="A14" s="2"/>
      <c r="B14" s="382"/>
      <c r="C14" s="382"/>
      <c r="D14" s="382"/>
      <c r="E14" s="385"/>
      <c r="F14" s="385"/>
      <c r="G14" s="385"/>
      <c r="H14" s="388"/>
      <c r="I14" s="388"/>
      <c r="J14" s="388"/>
      <c r="K14" s="391"/>
      <c r="L14" s="391"/>
      <c r="M14" s="391"/>
      <c r="N14" s="359"/>
      <c r="O14" s="359"/>
      <c r="P14" s="359"/>
      <c r="Q14" s="395"/>
      <c r="R14" s="395"/>
      <c r="S14" s="395"/>
    </row>
    <row r="15" spans="1:19" x14ac:dyDescent="0.25">
      <c r="A15" s="2"/>
      <c r="B15" s="382"/>
      <c r="C15" s="382"/>
      <c r="D15" s="382"/>
      <c r="E15" s="385"/>
      <c r="F15" s="385"/>
      <c r="G15" s="385"/>
      <c r="H15" s="388"/>
      <c r="I15" s="388"/>
      <c r="J15" s="388"/>
      <c r="K15" s="391"/>
      <c r="L15" s="391"/>
      <c r="M15" s="391"/>
      <c r="N15" s="359"/>
      <c r="O15" s="359"/>
      <c r="P15" s="359"/>
      <c r="Q15" s="395"/>
      <c r="R15" s="395"/>
      <c r="S15" s="395"/>
    </row>
    <row r="16" spans="1:19" x14ac:dyDescent="0.25">
      <c r="A16" s="2"/>
      <c r="B16" s="382"/>
      <c r="C16" s="382"/>
      <c r="D16" s="382"/>
      <c r="E16" s="385"/>
      <c r="F16" s="385"/>
      <c r="G16" s="385"/>
      <c r="H16" s="388"/>
      <c r="I16" s="388"/>
      <c r="J16" s="388"/>
      <c r="K16" s="391"/>
      <c r="L16" s="391"/>
      <c r="M16" s="391"/>
      <c r="N16" s="359"/>
      <c r="O16" s="359"/>
      <c r="P16" s="359"/>
      <c r="Q16" s="395"/>
      <c r="R16" s="395"/>
      <c r="S16" s="395"/>
    </row>
    <row r="19" spans="1:5" ht="45" customHeight="1" x14ac:dyDescent="0.25">
      <c r="A19" s="465" t="s">
        <v>230</v>
      </c>
      <c r="B19" s="465"/>
      <c r="C19" s="465"/>
      <c r="D19" s="465"/>
      <c r="E19" s="465"/>
    </row>
  </sheetData>
  <mergeCells count="10">
    <mergeCell ref="A19:E19"/>
    <mergeCell ref="A1:G1"/>
    <mergeCell ref="B4:D4"/>
    <mergeCell ref="E4:G4"/>
    <mergeCell ref="H4:J4"/>
    <mergeCell ref="K4:M4"/>
    <mergeCell ref="N4:P4"/>
    <mergeCell ref="Q4:S4"/>
    <mergeCell ref="B3:S3"/>
    <mergeCell ref="A3:A5"/>
  </mergeCells>
  <pageMargins left="0.7" right="0.7" top="0.75" bottom="0.75" header="0.3" footer="0.3"/>
  <pageSetup paperSize="9" scale="83" orientation="landscape" verticalDpi="0" r:id="rId1"/>
  <colBreaks count="2" manualBreakCount="2">
    <brk id="7" max="1048575" man="1"/>
    <brk id="13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zoomScale="90" zoomScaleNormal="90" zoomScaleSheetLayoutView="90" workbookViewId="0">
      <selection activeCell="A12" sqref="A12"/>
    </sheetView>
  </sheetViews>
  <sheetFormatPr defaultRowHeight="15" x14ac:dyDescent="0.25"/>
  <cols>
    <col min="1" max="1" width="20.5703125" customWidth="1"/>
    <col min="2" max="3" width="7.5703125" customWidth="1"/>
    <col min="4" max="4" width="6" customWidth="1"/>
    <col min="5" max="5" width="6.85546875" customWidth="1"/>
    <col min="6" max="6" width="7" customWidth="1"/>
    <col min="7" max="7" width="5.28515625" customWidth="1"/>
    <col min="8" max="8" width="7.85546875" customWidth="1"/>
    <col min="9" max="9" width="7" customWidth="1"/>
    <col min="10" max="10" width="5.42578125" customWidth="1"/>
    <col min="11" max="12" width="6.28515625" customWidth="1"/>
    <col min="13" max="13" width="4.85546875" customWidth="1"/>
    <col min="14" max="14" width="6" customWidth="1"/>
    <col min="15" max="15" width="7" customWidth="1"/>
    <col min="16" max="16" width="4.5703125" customWidth="1"/>
    <col min="17" max="17" width="6.85546875" customWidth="1"/>
    <col min="18" max="18" width="6.42578125" customWidth="1"/>
    <col min="19" max="19" width="4.85546875" customWidth="1"/>
    <col min="20" max="20" width="6.28515625" customWidth="1"/>
    <col min="21" max="21" width="7.140625" customWidth="1"/>
    <col min="22" max="22" width="5.5703125" customWidth="1"/>
    <col min="23" max="23" width="13.85546875" customWidth="1"/>
    <col min="24" max="24" width="11.85546875" customWidth="1"/>
    <col min="25" max="25" width="9.28515625" customWidth="1"/>
  </cols>
  <sheetData>
    <row r="1" spans="1:25" ht="58.5" customHeight="1" x14ac:dyDescent="0.3">
      <c r="A1" s="1037" t="s">
        <v>362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  <c r="S1" s="1037"/>
      <c r="T1" s="1037"/>
      <c r="U1" s="1037"/>
      <c r="V1" s="1037"/>
      <c r="W1" s="1037"/>
      <c r="X1" s="1037"/>
      <c r="Y1" s="1037"/>
    </row>
    <row r="3" spans="1:25" s="396" customFormat="1" ht="18.75" customHeight="1" x14ac:dyDescent="0.25">
      <c r="A3" s="1034" t="s">
        <v>37</v>
      </c>
      <c r="B3" s="1040" t="s">
        <v>348</v>
      </c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  <c r="R3" s="1040"/>
      <c r="S3" s="1040"/>
      <c r="T3" s="1040"/>
      <c r="U3" s="1040"/>
      <c r="V3" s="1040"/>
      <c r="W3" s="1041" t="s">
        <v>355</v>
      </c>
      <c r="X3" s="1040" t="s">
        <v>360</v>
      </c>
      <c r="Y3" s="1040"/>
    </row>
    <row r="4" spans="1:25" s="396" customFormat="1" ht="197.25" customHeight="1" x14ac:dyDescent="0.25">
      <c r="A4" s="1035"/>
      <c r="B4" s="1042" t="s">
        <v>349</v>
      </c>
      <c r="C4" s="1043"/>
      <c r="D4" s="1044"/>
      <c r="E4" s="1032" t="s">
        <v>350</v>
      </c>
      <c r="F4" s="1032"/>
      <c r="G4" s="1032"/>
      <c r="H4" s="1045" t="s">
        <v>366</v>
      </c>
      <c r="I4" s="1032"/>
      <c r="J4" s="1032"/>
      <c r="K4" s="1032" t="s">
        <v>351</v>
      </c>
      <c r="L4" s="1032"/>
      <c r="M4" s="1032"/>
      <c r="N4" s="1032" t="s">
        <v>352</v>
      </c>
      <c r="O4" s="1032"/>
      <c r="P4" s="1032"/>
      <c r="Q4" s="1032" t="s">
        <v>353</v>
      </c>
      <c r="R4" s="1032"/>
      <c r="S4" s="1032"/>
      <c r="T4" s="1032" t="s">
        <v>354</v>
      </c>
      <c r="U4" s="1032"/>
      <c r="V4" s="1032"/>
      <c r="W4" s="1041"/>
      <c r="X4" s="1032" t="s">
        <v>356</v>
      </c>
      <c r="Y4" s="1032" t="s">
        <v>357</v>
      </c>
    </row>
    <row r="5" spans="1:25" ht="157.5" customHeight="1" x14ac:dyDescent="0.25">
      <c r="A5" s="1036"/>
      <c r="B5" s="397" t="s">
        <v>361</v>
      </c>
      <c r="C5" s="397" t="s">
        <v>358</v>
      </c>
      <c r="D5" s="398" t="s">
        <v>359</v>
      </c>
      <c r="E5" s="397" t="s">
        <v>361</v>
      </c>
      <c r="F5" s="397" t="s">
        <v>358</v>
      </c>
      <c r="G5" s="398" t="s">
        <v>359</v>
      </c>
      <c r="H5" s="397" t="s">
        <v>361</v>
      </c>
      <c r="I5" s="397" t="s">
        <v>358</v>
      </c>
      <c r="J5" s="398" t="s">
        <v>359</v>
      </c>
      <c r="K5" s="397" t="s">
        <v>361</v>
      </c>
      <c r="L5" s="397" t="s">
        <v>358</v>
      </c>
      <c r="M5" s="398" t="s">
        <v>359</v>
      </c>
      <c r="N5" s="397" t="s">
        <v>361</v>
      </c>
      <c r="O5" s="397" t="s">
        <v>358</v>
      </c>
      <c r="P5" s="398" t="s">
        <v>359</v>
      </c>
      <c r="Q5" s="397" t="s">
        <v>361</v>
      </c>
      <c r="R5" s="397" t="s">
        <v>358</v>
      </c>
      <c r="S5" s="398" t="s">
        <v>359</v>
      </c>
      <c r="T5" s="397" t="s">
        <v>361</v>
      </c>
      <c r="U5" s="397" t="s">
        <v>358</v>
      </c>
      <c r="V5" s="398" t="s">
        <v>359</v>
      </c>
      <c r="W5" s="1041"/>
      <c r="X5" s="1032"/>
      <c r="Y5" s="1032"/>
    </row>
    <row r="6" spans="1:25" x14ac:dyDescent="0.25">
      <c r="A6" s="2"/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44">
        <f>B6+E6+H6+K6+N6+Q6+T6</f>
        <v>0</v>
      </c>
      <c r="X6" s="344">
        <f>C6+F6+I6+L6+O6+R6+U6</f>
        <v>0</v>
      </c>
      <c r="Y6" s="344">
        <f>D6+G6+J6+M6+P6+S6+V6</f>
        <v>0</v>
      </c>
    </row>
    <row r="8" spans="1:25" x14ac:dyDescent="0.25">
      <c r="A8" s="1038" t="s">
        <v>363</v>
      </c>
      <c r="B8" s="1038"/>
      <c r="C8" s="1038"/>
      <c r="D8" s="1038"/>
      <c r="E8" s="1038"/>
      <c r="F8" s="1038"/>
      <c r="G8" s="1038"/>
      <c r="H8" s="1038"/>
      <c r="I8" s="1038"/>
      <c r="J8" s="1038"/>
      <c r="K8" s="1038"/>
      <c r="L8" s="1038"/>
      <c r="M8" s="1038"/>
      <c r="N8" s="1038"/>
      <c r="O8" s="1038"/>
      <c r="P8" s="1038"/>
      <c r="Q8" s="1038"/>
      <c r="R8" s="1038"/>
      <c r="S8" s="1038"/>
      <c r="T8" s="1038"/>
      <c r="U8" s="1038"/>
      <c r="V8" s="1038"/>
      <c r="W8" s="1038"/>
      <c r="X8" s="1038"/>
      <c r="Y8" s="1038"/>
    </row>
    <row r="9" spans="1:25" x14ac:dyDescent="0.25">
      <c r="A9" s="1039" t="s">
        <v>364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  <c r="M9" s="1039"/>
      <c r="N9" s="1039"/>
      <c r="O9" s="1039"/>
      <c r="P9" s="1039"/>
      <c r="Q9" s="1039"/>
      <c r="R9" s="1039"/>
      <c r="S9" s="1039"/>
      <c r="T9" s="1039"/>
      <c r="U9" s="1039"/>
      <c r="V9" s="1039"/>
      <c r="W9" s="1039"/>
      <c r="X9" s="1039"/>
      <c r="Y9" s="1039"/>
    </row>
    <row r="11" spans="1:25" ht="32.25" customHeight="1" x14ac:dyDescent="0.25">
      <c r="A11" s="1033" t="s">
        <v>365</v>
      </c>
      <c r="B11" s="1033"/>
      <c r="C11" s="1033"/>
      <c r="D11" s="1033"/>
      <c r="E11" s="1033"/>
      <c r="F11" s="1033"/>
      <c r="G11" s="1033"/>
      <c r="H11" s="1033"/>
      <c r="I11" s="1033"/>
      <c r="J11" s="1033"/>
      <c r="K11" s="1033"/>
      <c r="L11" s="1033"/>
      <c r="M11" s="1033"/>
      <c r="N11" s="1033"/>
      <c r="O11" s="1033"/>
      <c r="P11" s="1033"/>
      <c r="Q11" s="1033"/>
      <c r="R11" s="1033"/>
      <c r="S11" s="1033"/>
      <c r="T11" s="1033"/>
      <c r="U11" s="1033"/>
      <c r="V11" s="1033"/>
      <c r="W11" s="1033"/>
      <c r="X11" s="1033"/>
      <c r="Y11" s="1033"/>
    </row>
  </sheetData>
  <mergeCells count="17">
    <mergeCell ref="N4:P4"/>
    <mergeCell ref="Q4:S4"/>
    <mergeCell ref="A11:Y11"/>
    <mergeCell ref="A3:A5"/>
    <mergeCell ref="A1:Y1"/>
    <mergeCell ref="A8:Y8"/>
    <mergeCell ref="A9:Y9"/>
    <mergeCell ref="T4:V4"/>
    <mergeCell ref="B3:V3"/>
    <mergeCell ref="X3:Y3"/>
    <mergeCell ref="W3:W5"/>
    <mergeCell ref="X4:X5"/>
    <mergeCell ref="Y4:Y5"/>
    <mergeCell ref="B4:D4"/>
    <mergeCell ref="E4:G4"/>
    <mergeCell ref="H4:J4"/>
    <mergeCell ref="K4:M4"/>
  </mergeCells>
  <pageMargins left="0.7" right="0.7" top="0.75" bottom="0.75" header="0.3" footer="0.3"/>
  <pageSetup paperSize="9" scale="69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opLeftCell="K1" zoomScaleNormal="100" zoomScaleSheetLayoutView="90" workbookViewId="0">
      <selection activeCell="U11" sqref="U11"/>
    </sheetView>
  </sheetViews>
  <sheetFormatPr defaultRowHeight="15" x14ac:dyDescent="0.25"/>
  <cols>
    <col min="1" max="1" width="10.42578125" customWidth="1"/>
    <col min="2" max="2" width="14.28515625" customWidth="1"/>
    <col min="3" max="3" width="16.140625" customWidth="1"/>
    <col min="4" max="5" width="12.5703125" customWidth="1"/>
    <col min="6" max="6" width="19.140625" customWidth="1"/>
    <col min="7" max="7" width="15" customWidth="1"/>
    <col min="8" max="8" width="19.7109375" customWidth="1"/>
    <col min="9" max="9" width="18" customWidth="1"/>
    <col min="10" max="10" width="22.5703125" customWidth="1"/>
    <col min="11" max="11" width="13.7109375" customWidth="1"/>
    <col min="12" max="12" width="23.42578125" customWidth="1"/>
    <col min="13" max="13" width="12" customWidth="1"/>
    <col min="14" max="14" width="17.28515625" customWidth="1"/>
    <col min="15" max="15" width="11.5703125" customWidth="1"/>
    <col min="16" max="16" width="15.85546875" customWidth="1"/>
    <col min="17" max="17" width="11.85546875" customWidth="1"/>
    <col min="18" max="18" width="14.85546875" customWidth="1"/>
    <col min="19" max="19" width="12.140625" customWidth="1"/>
    <col min="20" max="20" width="20" customWidth="1"/>
    <col min="21" max="21" width="12.140625" customWidth="1"/>
  </cols>
  <sheetData>
    <row r="1" spans="1:21" ht="18.75" x14ac:dyDescent="0.3">
      <c r="A1" s="26" t="s">
        <v>375</v>
      </c>
      <c r="B1" s="2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x14ac:dyDescent="0.25">
      <c r="A3" s="1046"/>
      <c r="B3" s="1047" t="s">
        <v>376</v>
      </c>
      <c r="C3" s="1048" t="s">
        <v>377</v>
      </c>
      <c r="D3" s="1048" t="s">
        <v>378</v>
      </c>
      <c r="E3" s="1047" t="s">
        <v>376</v>
      </c>
      <c r="F3" s="1046" t="s">
        <v>379</v>
      </c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Q3" s="1046"/>
      <c r="R3" s="1046"/>
      <c r="S3" s="1046"/>
      <c r="T3" s="1046"/>
      <c r="U3" s="1046"/>
    </row>
    <row r="4" spans="1:21" ht="49.5" customHeight="1" x14ac:dyDescent="0.25">
      <c r="A4" s="1046"/>
      <c r="B4" s="1047"/>
      <c r="C4" s="1048"/>
      <c r="D4" s="1049"/>
      <c r="E4" s="1047"/>
      <c r="F4" s="399" t="s">
        <v>367</v>
      </c>
      <c r="G4" s="399" t="s">
        <v>380</v>
      </c>
      <c r="H4" s="400" t="s">
        <v>368</v>
      </c>
      <c r="I4" s="400" t="s">
        <v>380</v>
      </c>
      <c r="J4" s="401" t="s">
        <v>369</v>
      </c>
      <c r="K4" s="401" t="s">
        <v>380</v>
      </c>
      <c r="L4" s="402" t="s">
        <v>370</v>
      </c>
      <c r="M4" s="402" t="s">
        <v>380</v>
      </c>
      <c r="N4" s="403" t="s">
        <v>371</v>
      </c>
      <c r="O4" s="403" t="s">
        <v>380</v>
      </c>
      <c r="P4" s="404" t="s">
        <v>372</v>
      </c>
      <c r="Q4" s="404" t="s">
        <v>380</v>
      </c>
      <c r="R4" s="405" t="s">
        <v>373</v>
      </c>
      <c r="S4" s="405" t="s">
        <v>380</v>
      </c>
      <c r="T4" s="406" t="s">
        <v>374</v>
      </c>
      <c r="U4" s="406" t="s">
        <v>380</v>
      </c>
    </row>
    <row r="5" spans="1:21" x14ac:dyDescent="0.25">
      <c r="A5" s="374" t="s">
        <v>23</v>
      </c>
      <c r="B5" s="407">
        <f>'№10 группы компенсирующей напра'!K28+'№27 комбинированные группы'!F8+'№27 комбинированные группы'!H8</f>
        <v>89</v>
      </c>
      <c r="C5" s="408">
        <f>F5+H5+J5+L5+N5+P5+R5+T5</f>
        <v>83</v>
      </c>
      <c r="D5" s="408">
        <f>G5+I5+K5+M5+O5+Q5+S5+U5</f>
        <v>3</v>
      </c>
      <c r="E5" s="409">
        <f>'№10 группы компенсирующей напра'!L28+'№27 комбинированные группы'!H8</f>
        <v>3</v>
      </c>
      <c r="F5" s="399">
        <f>F6+F7</f>
        <v>83</v>
      </c>
      <c r="G5" s="399">
        <f t="shared" ref="G5:U5" si="0">G6+G7</f>
        <v>3</v>
      </c>
      <c r="H5" s="400">
        <f t="shared" si="0"/>
        <v>0</v>
      </c>
      <c r="I5" s="400">
        <f t="shared" si="0"/>
        <v>0</v>
      </c>
      <c r="J5" s="401">
        <f t="shared" si="0"/>
        <v>0</v>
      </c>
      <c r="K5" s="401">
        <f t="shared" si="0"/>
        <v>0</v>
      </c>
      <c r="L5" s="402">
        <f t="shared" si="0"/>
        <v>0</v>
      </c>
      <c r="M5" s="402">
        <f t="shared" si="0"/>
        <v>0</v>
      </c>
      <c r="N5" s="403">
        <f t="shared" si="0"/>
        <v>0</v>
      </c>
      <c r="O5" s="403">
        <f t="shared" si="0"/>
        <v>0</v>
      </c>
      <c r="P5" s="404">
        <f t="shared" si="0"/>
        <v>0</v>
      </c>
      <c r="Q5" s="404">
        <f t="shared" si="0"/>
        <v>0</v>
      </c>
      <c r="R5" s="405">
        <f t="shared" si="0"/>
        <v>0</v>
      </c>
      <c r="S5" s="405">
        <f t="shared" si="0"/>
        <v>0</v>
      </c>
      <c r="T5" s="410">
        <f t="shared" si="0"/>
        <v>0</v>
      </c>
      <c r="U5" s="410">
        <f t="shared" si="0"/>
        <v>0</v>
      </c>
    </row>
    <row r="6" spans="1:21" x14ac:dyDescent="0.25">
      <c r="A6" s="411" t="s">
        <v>0</v>
      </c>
      <c r="B6" s="407">
        <f>'№10 группы компенсирующей напра'!K29+'№27 комбинированные группы'!F6+'№27 комбинированные группы'!H6</f>
        <v>71</v>
      </c>
      <c r="C6" s="412">
        <f>F6+H6+J6+L6+N6+P6+R6+T6</f>
        <v>62</v>
      </c>
      <c r="D6" s="408">
        <f t="shared" ref="D6:D7" si="1">G6+I6+K6+M6+O6+Q6+S6+U6</f>
        <v>1</v>
      </c>
      <c r="E6" s="407">
        <f>'№10 группы компенсирующей напра'!L29+'№27 комбинированные группы'!H6</f>
        <v>2</v>
      </c>
      <c r="F6" s="361">
        <v>62</v>
      </c>
      <c r="G6" s="361">
        <v>1</v>
      </c>
      <c r="H6" s="361">
        <v>0</v>
      </c>
      <c r="I6" s="361">
        <v>0</v>
      </c>
      <c r="J6" s="361">
        <v>0</v>
      </c>
      <c r="K6" s="361">
        <v>0</v>
      </c>
      <c r="L6" s="361">
        <v>0</v>
      </c>
      <c r="M6" s="361">
        <v>0</v>
      </c>
      <c r="N6" s="361">
        <v>0</v>
      </c>
      <c r="O6" s="361">
        <v>0</v>
      </c>
      <c r="P6" s="361">
        <v>0</v>
      </c>
      <c r="Q6" s="361">
        <v>0</v>
      </c>
      <c r="R6" s="361">
        <v>0</v>
      </c>
      <c r="S6" s="361">
        <v>0</v>
      </c>
      <c r="T6" s="361">
        <v>0</v>
      </c>
      <c r="U6" s="361">
        <v>0</v>
      </c>
    </row>
    <row r="7" spans="1:21" x14ac:dyDescent="0.25">
      <c r="A7" s="411" t="s">
        <v>1</v>
      </c>
      <c r="B7" s="407">
        <f>'№10 группы компенсирующей напра'!K30+'№27 комбинированные группы'!F7+'№27 комбинированные группы'!H7</f>
        <v>18</v>
      </c>
      <c r="C7" s="412">
        <f>F7+H7+J7+L7+N7+P7+R7+T7</f>
        <v>21</v>
      </c>
      <c r="D7" s="408">
        <f t="shared" si="1"/>
        <v>2</v>
      </c>
      <c r="E7" s="407">
        <f>'№10 группы компенсирующей напра'!L30+'№27 комбинированные группы'!H7</f>
        <v>1</v>
      </c>
      <c r="F7" s="361">
        <v>21</v>
      </c>
      <c r="G7" s="361">
        <v>2</v>
      </c>
      <c r="H7" s="361">
        <v>0</v>
      </c>
      <c r="I7" s="361">
        <v>0</v>
      </c>
      <c r="J7" s="361">
        <v>0</v>
      </c>
      <c r="K7" s="361">
        <v>0</v>
      </c>
      <c r="L7" s="361">
        <v>0</v>
      </c>
      <c r="M7" s="361">
        <v>0</v>
      </c>
      <c r="N7" s="361">
        <v>0</v>
      </c>
      <c r="O7" s="361">
        <v>0</v>
      </c>
      <c r="P7" s="361">
        <v>0</v>
      </c>
      <c r="Q7" s="361">
        <v>0</v>
      </c>
      <c r="R7" s="361">
        <v>0</v>
      </c>
      <c r="S7" s="361">
        <v>0</v>
      </c>
      <c r="T7" s="361">
        <v>0</v>
      </c>
      <c r="U7" s="361">
        <v>0</v>
      </c>
    </row>
    <row r="8" spans="1:2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51" customHeight="1" x14ac:dyDescent="0.25">
      <c r="A9" s="465" t="s">
        <v>230</v>
      </c>
      <c r="B9" s="465"/>
      <c r="C9" s="465"/>
      <c r="D9" s="465"/>
      <c r="E9" s="46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</sheetData>
  <sheetProtection password="E01D" sheet="1" objects="1" scenarios="1"/>
  <mergeCells count="7">
    <mergeCell ref="F3:U3"/>
    <mergeCell ref="A9:E9"/>
    <mergeCell ref="B3:B4"/>
    <mergeCell ref="E3:E4"/>
    <mergeCell ref="A3:A4"/>
    <mergeCell ref="C3:C4"/>
    <mergeCell ref="D3:D4"/>
  </mergeCells>
  <pageMargins left="0.7" right="0.7" top="0.75" bottom="0.75" header="0.3" footer="0.3"/>
  <pageSetup paperSize="9" scale="63" orientation="landscape" verticalDpi="0" r:id="rId1"/>
  <colBreaks count="1" manualBreakCount="1">
    <brk id="10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zoomScaleNormal="100" zoomScaleSheetLayoutView="100" workbookViewId="0">
      <selection activeCell="O16" sqref="O16"/>
    </sheetView>
  </sheetViews>
  <sheetFormatPr defaultRowHeight="15" x14ac:dyDescent="0.25"/>
  <cols>
    <col min="1" max="1" width="29.85546875" customWidth="1"/>
    <col min="8" max="8" width="8.140625" customWidth="1"/>
    <col min="9" max="9" width="8.28515625" customWidth="1"/>
    <col min="10" max="10" width="8.140625" customWidth="1"/>
  </cols>
  <sheetData>
    <row r="1" spans="1:25" ht="18.75" x14ac:dyDescent="0.3">
      <c r="A1" s="26" t="s">
        <v>395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1050" t="s">
        <v>37</v>
      </c>
      <c r="B3" s="1054" t="s">
        <v>400</v>
      </c>
      <c r="C3" s="1054"/>
      <c r="D3" s="1054"/>
      <c r="E3" s="1054" t="s">
        <v>402</v>
      </c>
      <c r="F3" s="1054"/>
      <c r="G3" s="1054"/>
      <c r="H3" s="1053" t="s">
        <v>399</v>
      </c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  <c r="W3" s="1051" t="s">
        <v>403</v>
      </c>
      <c r="X3" s="1051"/>
      <c r="Y3" s="1051"/>
    </row>
    <row r="4" spans="1:25" ht="59.25" customHeight="1" x14ac:dyDescent="0.25">
      <c r="A4" s="1050"/>
      <c r="B4" s="1054"/>
      <c r="C4" s="1054"/>
      <c r="D4" s="1054"/>
      <c r="E4" s="1054"/>
      <c r="F4" s="1054"/>
      <c r="G4" s="1054"/>
      <c r="H4" s="1052" t="s">
        <v>396</v>
      </c>
      <c r="I4" s="1052"/>
      <c r="J4" s="1052"/>
      <c r="K4" s="1052" t="s">
        <v>397</v>
      </c>
      <c r="L4" s="1052"/>
      <c r="M4" s="1052"/>
      <c r="N4" s="1052" t="s">
        <v>398</v>
      </c>
      <c r="O4" s="1052"/>
      <c r="P4" s="1052"/>
      <c r="Q4" s="1052" t="s">
        <v>401</v>
      </c>
      <c r="R4" s="1052"/>
      <c r="S4" s="1052"/>
      <c r="T4" s="1052" t="s">
        <v>404</v>
      </c>
      <c r="U4" s="1052"/>
      <c r="V4" s="1052"/>
      <c r="W4" s="1051"/>
      <c r="X4" s="1051"/>
      <c r="Y4" s="1051"/>
    </row>
    <row r="5" spans="1:25" x14ac:dyDescent="0.25">
      <c r="A5" s="1050"/>
      <c r="B5" s="23" t="s">
        <v>202</v>
      </c>
      <c r="C5" s="23" t="s">
        <v>0</v>
      </c>
      <c r="D5" s="23" t="s">
        <v>1</v>
      </c>
      <c r="E5" s="23" t="s">
        <v>202</v>
      </c>
      <c r="F5" s="23" t="s">
        <v>0</v>
      </c>
      <c r="G5" s="23" t="s">
        <v>1</v>
      </c>
      <c r="H5" s="423" t="s">
        <v>202</v>
      </c>
      <c r="I5" s="423" t="s">
        <v>0</v>
      </c>
      <c r="J5" s="423" t="s">
        <v>1</v>
      </c>
      <c r="K5" s="423" t="s">
        <v>202</v>
      </c>
      <c r="L5" s="423" t="s">
        <v>0</v>
      </c>
      <c r="M5" s="423" t="s">
        <v>1</v>
      </c>
      <c r="N5" s="423" t="s">
        <v>202</v>
      </c>
      <c r="O5" s="423" t="s">
        <v>0</v>
      </c>
      <c r="P5" s="423" t="s">
        <v>1</v>
      </c>
      <c r="Q5" s="423" t="s">
        <v>202</v>
      </c>
      <c r="R5" s="423" t="s">
        <v>0</v>
      </c>
      <c r="S5" s="423" t="s">
        <v>1</v>
      </c>
      <c r="T5" s="423" t="s">
        <v>202</v>
      </c>
      <c r="U5" s="423" t="s">
        <v>0</v>
      </c>
      <c r="V5" s="423" t="s">
        <v>1</v>
      </c>
      <c r="W5" s="423" t="s">
        <v>202</v>
      </c>
      <c r="X5" s="423" t="s">
        <v>0</v>
      </c>
      <c r="Y5" s="423" t="s">
        <v>1</v>
      </c>
    </row>
    <row r="6" spans="1:25" x14ac:dyDescent="0.25">
      <c r="A6" s="100"/>
      <c r="B6" s="23">
        <f>'№23 иностранный язык'!M6</f>
        <v>1091</v>
      </c>
      <c r="C6" s="23">
        <f>'№23 иностранный язык'!N6</f>
        <v>745</v>
      </c>
      <c r="D6" s="23">
        <f>'№23 иностранный язык'!O6</f>
        <v>346</v>
      </c>
      <c r="E6" s="23">
        <f>H6+K6+N6+T6</f>
        <v>14</v>
      </c>
      <c r="F6" s="23">
        <f>I6+L6+O6+U6</f>
        <v>14</v>
      </c>
      <c r="G6" s="23">
        <f>J6+M6+P6+V6</f>
        <v>0</v>
      </c>
      <c r="H6" s="23">
        <f>I6+J6</f>
        <v>0</v>
      </c>
      <c r="I6" s="194">
        <v>0</v>
      </c>
      <c r="J6" s="194">
        <v>0</v>
      </c>
      <c r="K6" s="23">
        <f>L6+M6</f>
        <v>3</v>
      </c>
      <c r="L6" s="194">
        <v>3</v>
      </c>
      <c r="M6" s="194">
        <v>0</v>
      </c>
      <c r="N6" s="23">
        <f>O6+P6</f>
        <v>11</v>
      </c>
      <c r="O6" s="194">
        <v>11</v>
      </c>
      <c r="P6" s="194">
        <v>0</v>
      </c>
      <c r="Q6" s="23">
        <f>R6+S6</f>
        <v>4</v>
      </c>
      <c r="R6" s="194">
        <v>4</v>
      </c>
      <c r="S6" s="194">
        <v>0</v>
      </c>
      <c r="T6" s="23">
        <f>U6+V6</f>
        <v>0</v>
      </c>
      <c r="U6" s="194">
        <v>0</v>
      </c>
      <c r="V6" s="194">
        <v>0</v>
      </c>
      <c r="W6" s="228">
        <f>X6+Y6</f>
        <v>14</v>
      </c>
      <c r="X6" s="156">
        <v>14</v>
      </c>
      <c r="Y6" s="156">
        <v>0</v>
      </c>
    </row>
    <row r="7" spans="1:2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51.75" customHeight="1" x14ac:dyDescent="0.25">
      <c r="A8" s="465" t="s">
        <v>230</v>
      </c>
      <c r="B8" s="465"/>
      <c r="C8" s="465"/>
      <c r="D8" s="465"/>
      <c r="E8" s="46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</sheetData>
  <sheetProtection password="E01D" sheet="1" objects="1" scenarios="1"/>
  <mergeCells count="11">
    <mergeCell ref="A3:A5"/>
    <mergeCell ref="A8:E8"/>
    <mergeCell ref="W3:Y4"/>
    <mergeCell ref="Q4:S4"/>
    <mergeCell ref="T4:V4"/>
    <mergeCell ref="H3:V3"/>
    <mergeCell ref="B3:D4"/>
    <mergeCell ref="E3:G4"/>
    <mergeCell ref="H4:J4"/>
    <mergeCell ref="K4:M4"/>
    <mergeCell ref="N4:P4"/>
  </mergeCells>
  <pageMargins left="0.7" right="0.7" top="0.75" bottom="0.75" header="0.3" footer="0.3"/>
  <pageSetup paperSize="9" scale="5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5"/>
  <sheetViews>
    <sheetView topLeftCell="EX1" zoomScaleNormal="100" zoomScaleSheetLayoutView="90" workbookViewId="0">
      <selection activeCell="AL18" sqref="AL18"/>
    </sheetView>
  </sheetViews>
  <sheetFormatPr defaultRowHeight="15" x14ac:dyDescent="0.25"/>
  <cols>
    <col min="1" max="1" width="6.7109375" customWidth="1"/>
  </cols>
  <sheetData>
    <row r="1" spans="1:172" s="54" customFormat="1" ht="18.75" x14ac:dyDescent="0.3">
      <c r="A1" s="573" t="s">
        <v>79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3"/>
      <c r="AM1" s="573"/>
      <c r="AN1" s="573"/>
      <c r="AO1" s="573"/>
      <c r="AP1" s="573"/>
      <c r="AQ1" s="573"/>
      <c r="AR1" s="573"/>
      <c r="AS1" s="573"/>
      <c r="AT1" s="573"/>
      <c r="AU1" s="573"/>
      <c r="AV1" s="573"/>
      <c r="AW1" s="573"/>
      <c r="AX1" s="573"/>
      <c r="AY1" s="573"/>
      <c r="AZ1" s="573"/>
      <c r="BA1" s="573"/>
      <c r="BB1" s="573"/>
      <c r="BC1" s="573"/>
      <c r="BD1" s="573"/>
      <c r="BE1" s="573"/>
      <c r="BF1" s="573"/>
      <c r="BG1" s="573"/>
      <c r="BH1" s="573"/>
      <c r="BI1" s="573"/>
      <c r="BJ1" s="573"/>
      <c r="BK1" s="573"/>
      <c r="BL1" s="573"/>
      <c r="BM1" s="573"/>
      <c r="BN1" s="573"/>
      <c r="BO1" s="573"/>
      <c r="BP1" s="573"/>
      <c r="BQ1" s="573"/>
      <c r="BR1" s="573"/>
      <c r="BS1" s="573"/>
      <c r="BT1" s="573"/>
      <c r="BU1" s="573"/>
      <c r="BV1" s="573"/>
      <c r="BW1" s="573"/>
      <c r="BX1" s="573"/>
      <c r="BY1" s="573"/>
      <c r="BZ1" s="573"/>
      <c r="CA1" s="573"/>
      <c r="CB1" s="573"/>
      <c r="CC1" s="573"/>
      <c r="CD1" s="573"/>
      <c r="CE1" s="573"/>
      <c r="CF1" s="573"/>
      <c r="CG1" s="573"/>
      <c r="CH1" s="573"/>
      <c r="CI1" s="573"/>
      <c r="CJ1" s="573"/>
      <c r="CK1" s="573"/>
      <c r="CL1" s="573"/>
      <c r="CM1" s="573"/>
      <c r="CN1" s="573"/>
      <c r="CO1" s="573"/>
      <c r="CP1" s="573"/>
      <c r="CQ1" s="573"/>
      <c r="CR1" s="573"/>
      <c r="CS1" s="573"/>
      <c r="CT1" s="573"/>
      <c r="CU1" s="573"/>
      <c r="CV1" s="573"/>
      <c r="CW1" s="573"/>
      <c r="CX1" s="573"/>
      <c r="CY1" s="573"/>
      <c r="CZ1" s="573"/>
      <c r="DA1" s="573"/>
      <c r="DB1" s="573"/>
      <c r="DC1" s="573"/>
      <c r="DD1" s="573"/>
      <c r="DE1" s="573"/>
      <c r="DF1" s="573"/>
      <c r="DG1" s="573"/>
      <c r="DH1" s="573"/>
      <c r="DI1" s="573"/>
      <c r="DJ1" s="573"/>
      <c r="DK1" s="573"/>
      <c r="DL1" s="573"/>
      <c r="DM1" s="573"/>
      <c r="DN1" s="573"/>
      <c r="DO1" s="573"/>
      <c r="DP1" s="573"/>
      <c r="DQ1" s="573"/>
      <c r="DR1" s="573"/>
      <c r="DS1" s="573"/>
      <c r="DT1" s="573"/>
      <c r="DU1" s="573"/>
      <c r="DV1" s="573"/>
      <c r="DW1" s="573"/>
      <c r="DX1" s="573"/>
      <c r="DY1" s="573"/>
      <c r="DZ1" s="573"/>
      <c r="EA1" s="573"/>
      <c r="EB1" s="573"/>
      <c r="EC1" s="573"/>
      <c r="ED1" s="573"/>
      <c r="EE1" s="573"/>
      <c r="EF1" s="573"/>
      <c r="EG1" s="573"/>
      <c r="EH1" s="573"/>
      <c r="EI1" s="573"/>
      <c r="EJ1" s="573"/>
      <c r="EK1" s="573"/>
      <c r="EL1" s="573"/>
      <c r="EM1" s="573"/>
      <c r="EN1" s="573"/>
      <c r="EO1" s="573"/>
      <c r="EP1" s="573"/>
      <c r="EQ1" s="573"/>
      <c r="ER1" s="573"/>
      <c r="ES1" s="573"/>
      <c r="ET1" s="573"/>
      <c r="EU1" s="573"/>
      <c r="EV1" s="573"/>
      <c r="EW1" s="573"/>
      <c r="EX1" s="573"/>
      <c r="EY1" s="573"/>
      <c r="EZ1" s="573"/>
      <c r="FA1" s="573"/>
      <c r="FB1" s="573"/>
      <c r="FC1" s="573"/>
      <c r="FD1" s="573"/>
      <c r="FE1" s="573"/>
      <c r="FF1" s="573"/>
      <c r="FG1" s="573"/>
      <c r="FH1" s="573"/>
      <c r="FI1" s="573"/>
      <c r="FJ1" s="573"/>
      <c r="FK1" s="573"/>
      <c r="FL1" s="573"/>
      <c r="FM1" s="573"/>
      <c r="FN1" s="573"/>
      <c r="FO1" s="573"/>
      <c r="FP1" s="99"/>
    </row>
    <row r="2" spans="1:172" s="54" customFormat="1" ht="18.75" x14ac:dyDescent="0.3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99"/>
    </row>
    <row r="3" spans="1:172" s="2" customFormat="1" ht="15" customHeight="1" x14ac:dyDescent="0.25">
      <c r="A3" s="478" t="s">
        <v>63</v>
      </c>
      <c r="B3" s="478" t="s">
        <v>37</v>
      </c>
      <c r="C3" s="478"/>
      <c r="D3" s="481" t="s">
        <v>74</v>
      </c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3"/>
      <c r="AB3" s="467" t="s">
        <v>20</v>
      </c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7"/>
      <c r="AO3" s="467"/>
      <c r="AP3" s="467"/>
      <c r="AQ3" s="467"/>
      <c r="AR3" s="467"/>
      <c r="AS3" s="467"/>
      <c r="AT3" s="467"/>
      <c r="AU3" s="467"/>
      <c r="AV3" s="467"/>
      <c r="AW3" s="467"/>
      <c r="AX3" s="467"/>
      <c r="AY3" s="467"/>
      <c r="AZ3" s="468" t="s">
        <v>75</v>
      </c>
      <c r="BA3" s="468"/>
      <c r="BB3" s="468"/>
      <c r="BC3" s="468"/>
      <c r="BD3" s="468"/>
      <c r="BE3" s="468"/>
      <c r="BF3" s="468"/>
      <c r="BG3" s="468"/>
      <c r="BH3" s="468"/>
      <c r="BI3" s="468"/>
      <c r="BJ3" s="468"/>
      <c r="BK3" s="468"/>
      <c r="BL3" s="468"/>
      <c r="BM3" s="468"/>
      <c r="BN3" s="468"/>
      <c r="BO3" s="468"/>
      <c r="BP3" s="468"/>
      <c r="BQ3" s="468"/>
      <c r="BR3" s="468"/>
      <c r="BS3" s="468"/>
      <c r="BT3" s="468"/>
      <c r="BU3" s="468"/>
      <c r="BV3" s="468"/>
      <c r="BW3" s="468"/>
      <c r="BX3" s="480" t="s">
        <v>21</v>
      </c>
      <c r="BY3" s="480"/>
      <c r="BZ3" s="480"/>
      <c r="CA3" s="480"/>
      <c r="CB3" s="480"/>
      <c r="CC3" s="480"/>
      <c r="CD3" s="480"/>
      <c r="CE3" s="480"/>
      <c r="CF3" s="480"/>
      <c r="CG3" s="480"/>
      <c r="CH3" s="480"/>
      <c r="CI3" s="480"/>
      <c r="CJ3" s="480"/>
      <c r="CK3" s="480"/>
      <c r="CL3" s="480"/>
      <c r="CM3" s="480"/>
      <c r="CN3" s="480"/>
      <c r="CO3" s="480"/>
      <c r="CP3" s="480"/>
      <c r="CQ3" s="480"/>
      <c r="CR3" s="480"/>
      <c r="CS3" s="480"/>
      <c r="CT3" s="480"/>
      <c r="CU3" s="480"/>
      <c r="CV3" s="597" t="s">
        <v>73</v>
      </c>
      <c r="CW3" s="598"/>
      <c r="CX3" s="598"/>
      <c r="CY3" s="598"/>
      <c r="CZ3" s="598"/>
      <c r="DA3" s="598"/>
      <c r="DB3" s="598"/>
      <c r="DC3" s="598"/>
      <c r="DD3" s="598"/>
      <c r="DE3" s="598"/>
      <c r="DF3" s="598"/>
      <c r="DG3" s="598"/>
      <c r="DH3" s="598"/>
      <c r="DI3" s="598"/>
      <c r="DJ3" s="598"/>
      <c r="DK3" s="598"/>
      <c r="DL3" s="598"/>
      <c r="DM3" s="598"/>
      <c r="DN3" s="598"/>
      <c r="DO3" s="598"/>
      <c r="DP3" s="598"/>
      <c r="DQ3" s="598"/>
      <c r="DR3" s="598"/>
      <c r="DS3" s="599"/>
      <c r="DT3" s="606" t="s">
        <v>22</v>
      </c>
      <c r="DU3" s="607"/>
      <c r="DV3" s="607"/>
      <c r="DW3" s="607"/>
      <c r="DX3" s="607"/>
      <c r="DY3" s="607"/>
      <c r="DZ3" s="607"/>
      <c r="EA3" s="607"/>
      <c r="EB3" s="607"/>
      <c r="EC3" s="607"/>
      <c r="ED3" s="607"/>
      <c r="EE3" s="607"/>
      <c r="EF3" s="607"/>
      <c r="EG3" s="607"/>
      <c r="EH3" s="607"/>
      <c r="EI3" s="607"/>
      <c r="EJ3" s="607"/>
      <c r="EK3" s="607"/>
      <c r="EL3" s="607"/>
      <c r="EM3" s="607"/>
      <c r="EN3" s="607"/>
      <c r="EO3" s="607"/>
      <c r="EP3" s="607"/>
      <c r="EQ3" s="608"/>
      <c r="ER3" s="484" t="s">
        <v>23</v>
      </c>
      <c r="ES3" s="484"/>
      <c r="ET3" s="484"/>
      <c r="EU3" s="484"/>
      <c r="EV3" s="484"/>
      <c r="EW3" s="484"/>
      <c r="EX3" s="484"/>
      <c r="EY3" s="484"/>
      <c r="EZ3" s="484"/>
      <c r="FA3" s="484"/>
      <c r="FB3" s="484"/>
      <c r="FC3" s="484"/>
      <c r="FD3" s="484"/>
      <c r="FE3" s="484"/>
      <c r="FF3" s="484"/>
      <c r="FG3" s="484"/>
      <c r="FH3" s="484"/>
      <c r="FI3" s="484"/>
      <c r="FJ3" s="484"/>
      <c r="FK3" s="484"/>
      <c r="FL3" s="484"/>
      <c r="FM3" s="484"/>
      <c r="FN3" s="484"/>
      <c r="FO3" s="484"/>
      <c r="FP3" s="100"/>
    </row>
    <row r="4" spans="1:172" ht="15" customHeight="1" x14ac:dyDescent="0.25">
      <c r="A4" s="478"/>
      <c r="B4" s="478"/>
      <c r="C4" s="478"/>
      <c r="D4" s="485" t="s">
        <v>24</v>
      </c>
      <c r="E4" s="486"/>
      <c r="F4" s="487"/>
      <c r="G4" s="491" t="s">
        <v>25</v>
      </c>
      <c r="H4" s="492"/>
      <c r="I4" s="493"/>
      <c r="J4" s="497" t="s">
        <v>26</v>
      </c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9"/>
      <c r="Y4" s="98"/>
      <c r="Z4" s="98"/>
      <c r="AA4" s="98"/>
      <c r="AB4" s="500" t="s">
        <v>24</v>
      </c>
      <c r="AC4" s="501"/>
      <c r="AD4" s="502"/>
      <c r="AE4" s="506" t="s">
        <v>25</v>
      </c>
      <c r="AF4" s="507"/>
      <c r="AG4" s="508"/>
      <c r="AH4" s="512" t="s">
        <v>26</v>
      </c>
      <c r="AI4" s="513"/>
      <c r="AJ4" s="513"/>
      <c r="AK4" s="513"/>
      <c r="AL4" s="513"/>
      <c r="AM4" s="513"/>
      <c r="AN4" s="513"/>
      <c r="AO4" s="513"/>
      <c r="AP4" s="513"/>
      <c r="AQ4" s="513"/>
      <c r="AR4" s="513"/>
      <c r="AS4" s="513"/>
      <c r="AT4" s="513"/>
      <c r="AU4" s="513"/>
      <c r="AV4" s="514"/>
      <c r="AW4" s="515" t="s">
        <v>27</v>
      </c>
      <c r="AX4" s="515"/>
      <c r="AY4" s="515"/>
      <c r="AZ4" s="516" t="s">
        <v>24</v>
      </c>
      <c r="BA4" s="517"/>
      <c r="BB4" s="518"/>
      <c r="BC4" s="522" t="s">
        <v>25</v>
      </c>
      <c r="BD4" s="523"/>
      <c r="BE4" s="524"/>
      <c r="BF4" s="532" t="s">
        <v>26</v>
      </c>
      <c r="BG4" s="533"/>
      <c r="BH4" s="533"/>
      <c r="BI4" s="533"/>
      <c r="BJ4" s="533"/>
      <c r="BK4" s="533"/>
      <c r="BL4" s="533"/>
      <c r="BM4" s="533"/>
      <c r="BN4" s="533"/>
      <c r="BO4" s="533"/>
      <c r="BP4" s="533"/>
      <c r="BQ4" s="533"/>
      <c r="BR4" s="533"/>
      <c r="BS4" s="533"/>
      <c r="BT4" s="534"/>
      <c r="BU4" s="535" t="s">
        <v>27</v>
      </c>
      <c r="BV4" s="535"/>
      <c r="BW4" s="535"/>
      <c r="BX4" s="536" t="s">
        <v>24</v>
      </c>
      <c r="BY4" s="537"/>
      <c r="BZ4" s="538"/>
      <c r="CA4" s="542" t="s">
        <v>25</v>
      </c>
      <c r="CB4" s="543"/>
      <c r="CC4" s="544"/>
      <c r="CD4" s="548" t="s">
        <v>26</v>
      </c>
      <c r="CE4" s="549"/>
      <c r="CF4" s="549"/>
      <c r="CG4" s="549"/>
      <c r="CH4" s="549"/>
      <c r="CI4" s="549"/>
      <c r="CJ4" s="549"/>
      <c r="CK4" s="549"/>
      <c r="CL4" s="549"/>
      <c r="CM4" s="549"/>
      <c r="CN4" s="549"/>
      <c r="CO4" s="549"/>
      <c r="CP4" s="549"/>
      <c r="CQ4" s="549"/>
      <c r="CR4" s="550"/>
      <c r="CS4" s="529" t="s">
        <v>27</v>
      </c>
      <c r="CT4" s="529"/>
      <c r="CU4" s="529"/>
      <c r="CV4" s="581" t="s">
        <v>24</v>
      </c>
      <c r="CW4" s="582"/>
      <c r="CX4" s="583"/>
      <c r="CY4" s="587" t="s">
        <v>25</v>
      </c>
      <c r="CZ4" s="588"/>
      <c r="DA4" s="589"/>
      <c r="DB4" s="594" t="s">
        <v>26</v>
      </c>
      <c r="DC4" s="595"/>
      <c r="DD4" s="595"/>
      <c r="DE4" s="595"/>
      <c r="DF4" s="595"/>
      <c r="DG4" s="595"/>
      <c r="DH4" s="595"/>
      <c r="DI4" s="595"/>
      <c r="DJ4" s="595"/>
      <c r="DK4" s="595"/>
      <c r="DL4" s="595"/>
      <c r="DM4" s="595"/>
      <c r="DN4" s="595"/>
      <c r="DO4" s="595"/>
      <c r="DP4" s="596"/>
      <c r="DQ4" s="600" t="s">
        <v>27</v>
      </c>
      <c r="DR4" s="601"/>
      <c r="DS4" s="602"/>
      <c r="DT4" s="609" t="s">
        <v>24</v>
      </c>
      <c r="DU4" s="610"/>
      <c r="DV4" s="611"/>
      <c r="DW4" s="615" t="s">
        <v>25</v>
      </c>
      <c r="DX4" s="616"/>
      <c r="DY4" s="617"/>
      <c r="DZ4" s="621" t="s">
        <v>26</v>
      </c>
      <c r="EA4" s="622"/>
      <c r="EB4" s="622"/>
      <c r="EC4" s="622"/>
      <c r="ED4" s="622"/>
      <c r="EE4" s="622"/>
      <c r="EF4" s="622"/>
      <c r="EG4" s="622"/>
      <c r="EH4" s="622"/>
      <c r="EI4" s="622"/>
      <c r="EJ4" s="622"/>
      <c r="EK4" s="622"/>
      <c r="EL4" s="622"/>
      <c r="EM4" s="622"/>
      <c r="EN4" s="623"/>
      <c r="EO4" s="624" t="s">
        <v>27</v>
      </c>
      <c r="EP4" s="624"/>
      <c r="EQ4" s="624"/>
      <c r="ER4" s="553" t="s">
        <v>24</v>
      </c>
      <c r="ES4" s="554"/>
      <c r="ET4" s="555"/>
      <c r="EU4" s="559" t="s">
        <v>25</v>
      </c>
      <c r="EV4" s="560"/>
      <c r="EW4" s="561"/>
      <c r="EX4" s="577" t="s">
        <v>26</v>
      </c>
      <c r="EY4" s="578"/>
      <c r="EZ4" s="578"/>
      <c r="FA4" s="578"/>
      <c r="FB4" s="578"/>
      <c r="FC4" s="578"/>
      <c r="FD4" s="578"/>
      <c r="FE4" s="578"/>
      <c r="FF4" s="578"/>
      <c r="FG4" s="578"/>
      <c r="FH4" s="578"/>
      <c r="FI4" s="578"/>
      <c r="FJ4" s="578"/>
      <c r="FK4" s="578"/>
      <c r="FL4" s="579"/>
      <c r="FM4" s="580" t="s">
        <v>27</v>
      </c>
      <c r="FN4" s="580"/>
      <c r="FO4" s="580"/>
      <c r="FP4" s="15"/>
    </row>
    <row r="5" spans="1:172" x14ac:dyDescent="0.25">
      <c r="A5" s="478"/>
      <c r="B5" s="478"/>
      <c r="C5" s="478"/>
      <c r="D5" s="488"/>
      <c r="E5" s="489"/>
      <c r="F5" s="490"/>
      <c r="G5" s="494"/>
      <c r="H5" s="495"/>
      <c r="I5" s="496"/>
      <c r="J5" s="472" t="s">
        <v>28</v>
      </c>
      <c r="K5" s="472"/>
      <c r="L5" s="473"/>
      <c r="M5" s="474" t="s">
        <v>29</v>
      </c>
      <c r="N5" s="472"/>
      <c r="O5" s="473"/>
      <c r="P5" s="474" t="s">
        <v>30</v>
      </c>
      <c r="Q5" s="472"/>
      <c r="R5" s="473"/>
      <c r="S5" s="474" t="s">
        <v>31</v>
      </c>
      <c r="T5" s="472"/>
      <c r="U5" s="473"/>
      <c r="V5" s="474" t="s">
        <v>32</v>
      </c>
      <c r="W5" s="472"/>
      <c r="X5" s="473"/>
      <c r="Y5" s="474" t="s">
        <v>27</v>
      </c>
      <c r="Z5" s="472"/>
      <c r="AA5" s="473"/>
      <c r="AB5" s="503"/>
      <c r="AC5" s="504"/>
      <c r="AD5" s="505"/>
      <c r="AE5" s="509"/>
      <c r="AF5" s="510"/>
      <c r="AG5" s="511"/>
      <c r="AH5" s="476" t="s">
        <v>28</v>
      </c>
      <c r="AI5" s="476"/>
      <c r="AJ5" s="477"/>
      <c r="AK5" s="475" t="s">
        <v>29</v>
      </c>
      <c r="AL5" s="476"/>
      <c r="AM5" s="477"/>
      <c r="AN5" s="475" t="s">
        <v>30</v>
      </c>
      <c r="AO5" s="476"/>
      <c r="AP5" s="477"/>
      <c r="AQ5" s="475" t="s">
        <v>31</v>
      </c>
      <c r="AR5" s="476"/>
      <c r="AS5" s="477"/>
      <c r="AT5" s="475" t="s">
        <v>32</v>
      </c>
      <c r="AU5" s="476"/>
      <c r="AV5" s="477"/>
      <c r="AW5" s="515"/>
      <c r="AX5" s="515"/>
      <c r="AY5" s="515"/>
      <c r="AZ5" s="519"/>
      <c r="BA5" s="520"/>
      <c r="BB5" s="521"/>
      <c r="BC5" s="525"/>
      <c r="BD5" s="526"/>
      <c r="BE5" s="527"/>
      <c r="BF5" s="470" t="s">
        <v>28</v>
      </c>
      <c r="BG5" s="470"/>
      <c r="BH5" s="471"/>
      <c r="BI5" s="469" t="s">
        <v>29</v>
      </c>
      <c r="BJ5" s="470"/>
      <c r="BK5" s="471"/>
      <c r="BL5" s="469" t="s">
        <v>30</v>
      </c>
      <c r="BM5" s="470"/>
      <c r="BN5" s="471"/>
      <c r="BO5" s="469" t="s">
        <v>31</v>
      </c>
      <c r="BP5" s="470"/>
      <c r="BQ5" s="471"/>
      <c r="BR5" s="469" t="s">
        <v>32</v>
      </c>
      <c r="BS5" s="470"/>
      <c r="BT5" s="471"/>
      <c r="BU5" s="535"/>
      <c r="BV5" s="535"/>
      <c r="BW5" s="535"/>
      <c r="BX5" s="539"/>
      <c r="BY5" s="540"/>
      <c r="BZ5" s="541"/>
      <c r="CA5" s="545"/>
      <c r="CB5" s="546"/>
      <c r="CC5" s="547"/>
      <c r="CD5" s="530" t="s">
        <v>28</v>
      </c>
      <c r="CE5" s="530"/>
      <c r="CF5" s="531"/>
      <c r="CG5" s="551" t="s">
        <v>29</v>
      </c>
      <c r="CH5" s="530"/>
      <c r="CI5" s="531"/>
      <c r="CJ5" s="551" t="s">
        <v>30</v>
      </c>
      <c r="CK5" s="530"/>
      <c r="CL5" s="531"/>
      <c r="CM5" s="551" t="s">
        <v>31</v>
      </c>
      <c r="CN5" s="530"/>
      <c r="CO5" s="531"/>
      <c r="CP5" s="551" t="s">
        <v>32</v>
      </c>
      <c r="CQ5" s="530"/>
      <c r="CR5" s="531"/>
      <c r="CS5" s="529"/>
      <c r="CT5" s="529"/>
      <c r="CU5" s="529"/>
      <c r="CV5" s="584"/>
      <c r="CW5" s="585"/>
      <c r="CX5" s="586"/>
      <c r="CY5" s="590"/>
      <c r="CZ5" s="591"/>
      <c r="DA5" s="592"/>
      <c r="DB5" s="565" t="s">
        <v>28</v>
      </c>
      <c r="DC5" s="566"/>
      <c r="DD5" s="567"/>
      <c r="DE5" s="565" t="s">
        <v>29</v>
      </c>
      <c r="DF5" s="566"/>
      <c r="DG5" s="567"/>
      <c r="DH5" s="565" t="s">
        <v>30</v>
      </c>
      <c r="DI5" s="566"/>
      <c r="DJ5" s="567"/>
      <c r="DK5" s="565" t="s">
        <v>31</v>
      </c>
      <c r="DL5" s="566"/>
      <c r="DM5" s="567"/>
      <c r="DN5" s="565" t="s">
        <v>32</v>
      </c>
      <c r="DO5" s="566"/>
      <c r="DP5" s="567"/>
      <c r="DQ5" s="603"/>
      <c r="DR5" s="604"/>
      <c r="DS5" s="605"/>
      <c r="DT5" s="612"/>
      <c r="DU5" s="613"/>
      <c r="DV5" s="614"/>
      <c r="DW5" s="618"/>
      <c r="DX5" s="619"/>
      <c r="DY5" s="620"/>
      <c r="DZ5" s="625" t="s">
        <v>28</v>
      </c>
      <c r="EA5" s="625"/>
      <c r="EB5" s="626"/>
      <c r="EC5" s="627" t="s">
        <v>29</v>
      </c>
      <c r="ED5" s="625"/>
      <c r="EE5" s="626"/>
      <c r="EF5" s="627" t="s">
        <v>30</v>
      </c>
      <c r="EG5" s="625"/>
      <c r="EH5" s="626"/>
      <c r="EI5" s="627" t="s">
        <v>31</v>
      </c>
      <c r="EJ5" s="625"/>
      <c r="EK5" s="626"/>
      <c r="EL5" s="627" t="s">
        <v>32</v>
      </c>
      <c r="EM5" s="625"/>
      <c r="EN5" s="626"/>
      <c r="EO5" s="624"/>
      <c r="EP5" s="624"/>
      <c r="EQ5" s="624"/>
      <c r="ER5" s="556"/>
      <c r="ES5" s="557"/>
      <c r="ET5" s="558"/>
      <c r="EU5" s="562"/>
      <c r="EV5" s="563"/>
      <c r="EW5" s="564"/>
      <c r="EX5" s="574" t="s">
        <v>28</v>
      </c>
      <c r="EY5" s="574"/>
      <c r="EZ5" s="575"/>
      <c r="FA5" s="576" t="s">
        <v>29</v>
      </c>
      <c r="FB5" s="574"/>
      <c r="FC5" s="575"/>
      <c r="FD5" s="576" t="s">
        <v>30</v>
      </c>
      <c r="FE5" s="574"/>
      <c r="FF5" s="575"/>
      <c r="FG5" s="576" t="s">
        <v>31</v>
      </c>
      <c r="FH5" s="574"/>
      <c r="FI5" s="575"/>
      <c r="FJ5" s="576" t="s">
        <v>32</v>
      </c>
      <c r="FK5" s="574"/>
      <c r="FL5" s="575"/>
      <c r="FM5" s="580"/>
      <c r="FN5" s="580"/>
      <c r="FO5" s="580"/>
      <c r="FP5" s="15"/>
    </row>
    <row r="6" spans="1:172" x14ac:dyDescent="0.25">
      <c r="A6" s="478"/>
      <c r="B6" s="478"/>
      <c r="C6" s="478"/>
      <c r="D6" s="16" t="s">
        <v>33</v>
      </c>
      <c r="E6" s="16" t="s">
        <v>34</v>
      </c>
      <c r="F6" s="16" t="s">
        <v>35</v>
      </c>
      <c r="G6" s="16" t="s">
        <v>33</v>
      </c>
      <c r="H6" s="16" t="s">
        <v>34</v>
      </c>
      <c r="I6" s="16" t="s">
        <v>35</v>
      </c>
      <c r="J6" s="16" t="s">
        <v>33</v>
      </c>
      <c r="K6" s="16" t="s">
        <v>34</v>
      </c>
      <c r="L6" s="16" t="s">
        <v>35</v>
      </c>
      <c r="M6" s="16" t="s">
        <v>33</v>
      </c>
      <c r="N6" s="16" t="s">
        <v>34</v>
      </c>
      <c r="O6" s="16" t="s">
        <v>35</v>
      </c>
      <c r="P6" s="16" t="s">
        <v>33</v>
      </c>
      <c r="Q6" s="16" t="s">
        <v>34</v>
      </c>
      <c r="R6" s="16" t="s">
        <v>35</v>
      </c>
      <c r="S6" s="16" t="s">
        <v>33</v>
      </c>
      <c r="T6" s="16" t="s">
        <v>34</v>
      </c>
      <c r="U6" s="16" t="s">
        <v>35</v>
      </c>
      <c r="V6" s="16" t="s">
        <v>33</v>
      </c>
      <c r="W6" s="16" t="s">
        <v>34</v>
      </c>
      <c r="X6" s="16" t="s">
        <v>35</v>
      </c>
      <c r="Y6" s="16" t="s">
        <v>33</v>
      </c>
      <c r="Z6" s="16" t="s">
        <v>34</v>
      </c>
      <c r="AA6" s="16" t="s">
        <v>35</v>
      </c>
      <c r="AB6" s="141" t="s">
        <v>33</v>
      </c>
      <c r="AC6" s="141" t="s">
        <v>34</v>
      </c>
      <c r="AD6" s="141" t="s">
        <v>35</v>
      </c>
      <c r="AE6" s="141" t="s">
        <v>33</v>
      </c>
      <c r="AF6" s="141" t="s">
        <v>34</v>
      </c>
      <c r="AG6" s="141" t="s">
        <v>35</v>
      </c>
      <c r="AH6" s="141" t="s">
        <v>33</v>
      </c>
      <c r="AI6" s="141" t="s">
        <v>34</v>
      </c>
      <c r="AJ6" s="141" t="s">
        <v>35</v>
      </c>
      <c r="AK6" s="141" t="s">
        <v>33</v>
      </c>
      <c r="AL6" s="141" t="s">
        <v>34</v>
      </c>
      <c r="AM6" s="141" t="s">
        <v>35</v>
      </c>
      <c r="AN6" s="141" t="s">
        <v>33</v>
      </c>
      <c r="AO6" s="141" t="s">
        <v>34</v>
      </c>
      <c r="AP6" s="141" t="s">
        <v>35</v>
      </c>
      <c r="AQ6" s="141" t="s">
        <v>33</v>
      </c>
      <c r="AR6" s="141" t="s">
        <v>34</v>
      </c>
      <c r="AS6" s="141" t="s">
        <v>35</v>
      </c>
      <c r="AT6" s="141" t="s">
        <v>33</v>
      </c>
      <c r="AU6" s="141" t="s">
        <v>34</v>
      </c>
      <c r="AV6" s="141" t="s">
        <v>35</v>
      </c>
      <c r="AW6" s="141" t="s">
        <v>33</v>
      </c>
      <c r="AX6" s="141" t="s">
        <v>34</v>
      </c>
      <c r="AY6" s="141" t="s">
        <v>35</v>
      </c>
      <c r="AZ6" s="143" t="s">
        <v>33</v>
      </c>
      <c r="BA6" s="143" t="s">
        <v>34</v>
      </c>
      <c r="BB6" s="143" t="s">
        <v>35</v>
      </c>
      <c r="BC6" s="143" t="s">
        <v>33</v>
      </c>
      <c r="BD6" s="143" t="s">
        <v>34</v>
      </c>
      <c r="BE6" s="143" t="s">
        <v>35</v>
      </c>
      <c r="BF6" s="143" t="s">
        <v>33</v>
      </c>
      <c r="BG6" s="143" t="s">
        <v>34</v>
      </c>
      <c r="BH6" s="143" t="s">
        <v>35</v>
      </c>
      <c r="BI6" s="143" t="s">
        <v>33</v>
      </c>
      <c r="BJ6" s="143" t="s">
        <v>34</v>
      </c>
      <c r="BK6" s="143" t="s">
        <v>35</v>
      </c>
      <c r="BL6" s="143" t="s">
        <v>33</v>
      </c>
      <c r="BM6" s="143" t="s">
        <v>34</v>
      </c>
      <c r="BN6" s="143" t="s">
        <v>35</v>
      </c>
      <c r="BO6" s="143" t="s">
        <v>33</v>
      </c>
      <c r="BP6" s="143" t="s">
        <v>34</v>
      </c>
      <c r="BQ6" s="143" t="s">
        <v>35</v>
      </c>
      <c r="BR6" s="143" t="s">
        <v>33</v>
      </c>
      <c r="BS6" s="143" t="s">
        <v>34</v>
      </c>
      <c r="BT6" s="143" t="s">
        <v>35</v>
      </c>
      <c r="BU6" s="143" t="s">
        <v>33</v>
      </c>
      <c r="BV6" s="143" t="s">
        <v>34</v>
      </c>
      <c r="BW6" s="143" t="s">
        <v>35</v>
      </c>
      <c r="BX6" s="142" t="s">
        <v>33</v>
      </c>
      <c r="BY6" s="142" t="s">
        <v>34</v>
      </c>
      <c r="BZ6" s="142" t="s">
        <v>35</v>
      </c>
      <c r="CA6" s="142" t="s">
        <v>33</v>
      </c>
      <c r="CB6" s="142" t="s">
        <v>34</v>
      </c>
      <c r="CC6" s="142" t="s">
        <v>35</v>
      </c>
      <c r="CD6" s="142" t="s">
        <v>33</v>
      </c>
      <c r="CE6" s="142" t="s">
        <v>34</v>
      </c>
      <c r="CF6" s="142" t="s">
        <v>35</v>
      </c>
      <c r="CG6" s="142" t="s">
        <v>33</v>
      </c>
      <c r="CH6" s="142" t="s">
        <v>34</v>
      </c>
      <c r="CI6" s="142" t="s">
        <v>35</v>
      </c>
      <c r="CJ6" s="142" t="s">
        <v>33</v>
      </c>
      <c r="CK6" s="142" t="s">
        <v>34</v>
      </c>
      <c r="CL6" s="142" t="s">
        <v>35</v>
      </c>
      <c r="CM6" s="142" t="s">
        <v>33</v>
      </c>
      <c r="CN6" s="142" t="s">
        <v>34</v>
      </c>
      <c r="CO6" s="142" t="s">
        <v>35</v>
      </c>
      <c r="CP6" s="142" t="s">
        <v>33</v>
      </c>
      <c r="CQ6" s="142" t="s">
        <v>34</v>
      </c>
      <c r="CR6" s="142" t="s">
        <v>35</v>
      </c>
      <c r="CS6" s="142" t="s">
        <v>33</v>
      </c>
      <c r="CT6" s="142" t="s">
        <v>34</v>
      </c>
      <c r="CU6" s="142" t="s">
        <v>35</v>
      </c>
      <c r="CV6" s="144" t="s">
        <v>33</v>
      </c>
      <c r="CW6" s="144" t="s">
        <v>34</v>
      </c>
      <c r="CX6" s="144" t="s">
        <v>35</v>
      </c>
      <c r="CY6" s="144" t="s">
        <v>33</v>
      </c>
      <c r="CZ6" s="144" t="s">
        <v>34</v>
      </c>
      <c r="DA6" s="144" t="s">
        <v>35</v>
      </c>
      <c r="DB6" s="144" t="s">
        <v>33</v>
      </c>
      <c r="DC6" s="144" t="s">
        <v>34</v>
      </c>
      <c r="DD6" s="144" t="s">
        <v>35</v>
      </c>
      <c r="DE6" s="144" t="s">
        <v>33</v>
      </c>
      <c r="DF6" s="144" t="s">
        <v>34</v>
      </c>
      <c r="DG6" s="144" t="s">
        <v>35</v>
      </c>
      <c r="DH6" s="144" t="s">
        <v>33</v>
      </c>
      <c r="DI6" s="144" t="s">
        <v>34</v>
      </c>
      <c r="DJ6" s="144" t="s">
        <v>35</v>
      </c>
      <c r="DK6" s="144" t="s">
        <v>33</v>
      </c>
      <c r="DL6" s="144" t="s">
        <v>34</v>
      </c>
      <c r="DM6" s="144" t="s">
        <v>35</v>
      </c>
      <c r="DN6" s="144" t="s">
        <v>33</v>
      </c>
      <c r="DO6" s="144" t="s">
        <v>34</v>
      </c>
      <c r="DP6" s="144" t="s">
        <v>35</v>
      </c>
      <c r="DQ6" s="144" t="s">
        <v>33</v>
      </c>
      <c r="DR6" s="144" t="s">
        <v>34</v>
      </c>
      <c r="DS6" s="144" t="s">
        <v>35</v>
      </c>
      <c r="DT6" s="147" t="s">
        <v>33</v>
      </c>
      <c r="DU6" s="147" t="s">
        <v>34</v>
      </c>
      <c r="DV6" s="147" t="s">
        <v>35</v>
      </c>
      <c r="DW6" s="147" t="s">
        <v>33</v>
      </c>
      <c r="DX6" s="147" t="s">
        <v>34</v>
      </c>
      <c r="DY6" s="147" t="s">
        <v>35</v>
      </c>
      <c r="DZ6" s="147" t="s">
        <v>33</v>
      </c>
      <c r="EA6" s="147" t="s">
        <v>34</v>
      </c>
      <c r="EB6" s="147" t="s">
        <v>35</v>
      </c>
      <c r="EC6" s="147" t="s">
        <v>33</v>
      </c>
      <c r="ED6" s="147" t="s">
        <v>34</v>
      </c>
      <c r="EE6" s="147" t="s">
        <v>35</v>
      </c>
      <c r="EF6" s="147" t="s">
        <v>33</v>
      </c>
      <c r="EG6" s="147" t="s">
        <v>34</v>
      </c>
      <c r="EH6" s="147" t="s">
        <v>35</v>
      </c>
      <c r="EI6" s="147" t="s">
        <v>33</v>
      </c>
      <c r="EJ6" s="147" t="s">
        <v>34</v>
      </c>
      <c r="EK6" s="147" t="s">
        <v>35</v>
      </c>
      <c r="EL6" s="147" t="s">
        <v>33</v>
      </c>
      <c r="EM6" s="147" t="s">
        <v>34</v>
      </c>
      <c r="EN6" s="147" t="s">
        <v>35</v>
      </c>
      <c r="EO6" s="147" t="s">
        <v>33</v>
      </c>
      <c r="EP6" s="147" t="s">
        <v>34</v>
      </c>
      <c r="EQ6" s="147" t="s">
        <v>35</v>
      </c>
      <c r="ER6" s="146" t="s">
        <v>33</v>
      </c>
      <c r="ES6" s="146" t="s">
        <v>34</v>
      </c>
      <c r="ET6" s="146" t="s">
        <v>35</v>
      </c>
      <c r="EU6" s="146" t="s">
        <v>33</v>
      </c>
      <c r="EV6" s="146" t="s">
        <v>34</v>
      </c>
      <c r="EW6" s="146" t="s">
        <v>35</v>
      </c>
      <c r="EX6" s="146" t="s">
        <v>33</v>
      </c>
      <c r="EY6" s="146" t="s">
        <v>34</v>
      </c>
      <c r="EZ6" s="146" t="s">
        <v>35</v>
      </c>
      <c r="FA6" s="146" t="s">
        <v>33</v>
      </c>
      <c r="FB6" s="146" t="s">
        <v>34</v>
      </c>
      <c r="FC6" s="146" t="s">
        <v>35</v>
      </c>
      <c r="FD6" s="146" t="s">
        <v>33</v>
      </c>
      <c r="FE6" s="146" t="s">
        <v>34</v>
      </c>
      <c r="FF6" s="146" t="s">
        <v>35</v>
      </c>
      <c r="FG6" s="146" t="s">
        <v>33</v>
      </c>
      <c r="FH6" s="146" t="s">
        <v>34</v>
      </c>
      <c r="FI6" s="146" t="s">
        <v>35</v>
      </c>
      <c r="FJ6" s="146" t="s">
        <v>33</v>
      </c>
      <c r="FK6" s="146" t="s">
        <v>34</v>
      </c>
      <c r="FL6" s="146" t="s">
        <v>35</v>
      </c>
      <c r="FM6" s="146" t="s">
        <v>33</v>
      </c>
      <c r="FN6" s="146" t="s">
        <v>34</v>
      </c>
      <c r="FO6" s="146" t="s">
        <v>35</v>
      </c>
      <c r="FP6" s="15"/>
    </row>
    <row r="7" spans="1:172" x14ac:dyDescent="0.25">
      <c r="A7" s="101">
        <v>1</v>
      </c>
      <c r="B7" s="571" t="s">
        <v>405</v>
      </c>
      <c r="C7" s="572"/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3</v>
      </c>
      <c r="W7" s="27">
        <v>60</v>
      </c>
      <c r="X7" s="27">
        <v>30</v>
      </c>
      <c r="Y7" s="18">
        <f>SUM(D7,G7,J7,M7,P7,S7,V7,)</f>
        <v>3</v>
      </c>
      <c r="Z7" s="18">
        <f>SUM(E7,H7,K7,N7,Q7,T7,W7,)</f>
        <v>60</v>
      </c>
      <c r="AA7" s="18">
        <f>SUM(F7,I7,L7,O7,R7,U7,X7,)</f>
        <v>30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19">
        <f>SUM(AB7,AE7,AH7,AK7,AN7,AQ7,AT7,)</f>
        <v>0</v>
      </c>
      <c r="AX7" s="19">
        <f>SUM(AC7,AF7,AI7,AL7,AO7,AR7,AU7,)</f>
        <v>0</v>
      </c>
      <c r="AY7" s="19">
        <f>SUM(AD7,AG7,AJ7,AM7,AP7,AS7,AV7,)</f>
        <v>0</v>
      </c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7">
        <v>0</v>
      </c>
      <c r="BR7" s="27">
        <v>0</v>
      </c>
      <c r="BS7" s="27">
        <v>0</v>
      </c>
      <c r="BT7" s="27">
        <v>0</v>
      </c>
      <c r="BU7" s="20">
        <f>SUM(AZ7,BC7,BF7,BI7,BL7,BO7,BR7,)</f>
        <v>0</v>
      </c>
      <c r="BV7" s="20">
        <f>SUM(BA7,BD7,BG7,BJ7,BM7,BP7,BS7,)</f>
        <v>0</v>
      </c>
      <c r="BW7" s="20">
        <f>SUM(BB7,BE7,BH7,BK7,BN7,BQ7,BT7,)</f>
        <v>0</v>
      </c>
      <c r="BX7" s="27">
        <v>0</v>
      </c>
      <c r="BY7" s="27">
        <v>0</v>
      </c>
      <c r="BZ7" s="27">
        <v>0</v>
      </c>
      <c r="CA7" s="27">
        <v>0</v>
      </c>
      <c r="CB7" s="27">
        <v>0</v>
      </c>
      <c r="CC7" s="27">
        <v>0</v>
      </c>
      <c r="CD7" s="27">
        <v>0</v>
      </c>
      <c r="CE7" s="27">
        <v>0</v>
      </c>
      <c r="CF7" s="27">
        <v>0</v>
      </c>
      <c r="CG7" s="27">
        <v>0</v>
      </c>
      <c r="CH7" s="27">
        <v>0</v>
      </c>
      <c r="CI7" s="27">
        <v>0</v>
      </c>
      <c r="CJ7" s="27">
        <v>0</v>
      </c>
      <c r="CK7" s="27">
        <v>0</v>
      </c>
      <c r="CL7" s="27">
        <v>0</v>
      </c>
      <c r="CM7" s="27">
        <v>0</v>
      </c>
      <c r="CN7" s="27">
        <v>0</v>
      </c>
      <c r="CO7" s="27">
        <v>0</v>
      </c>
      <c r="CP7" s="27">
        <v>0</v>
      </c>
      <c r="CQ7" s="27">
        <v>0</v>
      </c>
      <c r="CR7" s="27">
        <v>0</v>
      </c>
      <c r="CS7" s="21">
        <f>SUM(BX7,CA7,CD7,CG7,CJ7,CM7,CP7,)</f>
        <v>0</v>
      </c>
      <c r="CT7" s="21">
        <f>SUM(BY7,CB7,CE7,CH7,CK7,CN7,CQ7,)</f>
        <v>0</v>
      </c>
      <c r="CU7" s="21">
        <f>SUM(BZ7,CC7,CF7,CI7,CL7,CO7,CR7,)</f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7">
        <v>0</v>
      </c>
      <c r="DJ7" s="27">
        <v>0</v>
      </c>
      <c r="DK7" s="27">
        <v>0</v>
      </c>
      <c r="DL7" s="27">
        <v>0</v>
      </c>
      <c r="DM7" s="27">
        <v>0</v>
      </c>
      <c r="DN7" s="27">
        <v>0</v>
      </c>
      <c r="DO7" s="27">
        <v>0</v>
      </c>
      <c r="DP7" s="27">
        <v>0</v>
      </c>
      <c r="DQ7" s="22">
        <f>SUM(CV7,CY7,DB7,DE7,DH7,DK7,DN7,)</f>
        <v>0</v>
      </c>
      <c r="DR7" s="22">
        <f>SUM(CW7,CZ7,DC7,DF7,DI7,DL7,DO7,)</f>
        <v>0</v>
      </c>
      <c r="DS7" s="22">
        <f>SUM(CX7,DA7,DD7,DG7,DJ7,DM7,DP7,)</f>
        <v>0</v>
      </c>
      <c r="DT7" s="27">
        <v>0</v>
      </c>
      <c r="DU7" s="27">
        <v>0</v>
      </c>
      <c r="DV7" s="27">
        <v>0</v>
      </c>
      <c r="DW7" s="27">
        <v>0</v>
      </c>
      <c r="DX7" s="27">
        <v>0</v>
      </c>
      <c r="DY7" s="27">
        <v>0</v>
      </c>
      <c r="DZ7" s="27">
        <v>0</v>
      </c>
      <c r="EA7" s="27">
        <v>0</v>
      </c>
      <c r="EB7" s="27">
        <v>0</v>
      </c>
      <c r="EC7" s="27">
        <v>0</v>
      </c>
      <c r="ED7" s="27">
        <v>0</v>
      </c>
      <c r="EE7" s="27">
        <v>0</v>
      </c>
      <c r="EF7" s="27">
        <v>0</v>
      </c>
      <c r="EG7" s="27">
        <v>0</v>
      </c>
      <c r="EH7" s="27">
        <v>0</v>
      </c>
      <c r="EI7" s="27">
        <v>0</v>
      </c>
      <c r="EJ7" s="27">
        <v>0</v>
      </c>
      <c r="EK7" s="27">
        <v>0</v>
      </c>
      <c r="EL7" s="27">
        <v>0</v>
      </c>
      <c r="EM7" s="27">
        <v>0</v>
      </c>
      <c r="EN7" s="27">
        <v>0</v>
      </c>
      <c r="EO7" s="102">
        <f>SUM(DT7,DW7,DZ7,EC7,EF7,EI7,EL7,)</f>
        <v>0</v>
      </c>
      <c r="EP7" s="102">
        <f>SUM(DU7,DX7,EA7,ED7,EG7,EJ7,EM7,)</f>
        <v>0</v>
      </c>
      <c r="EQ7" s="102">
        <f>SUM(DV7,DY7,EB7,EE7,EH7,EK7,EN7,)</f>
        <v>0</v>
      </c>
      <c r="ER7" s="23">
        <f t="shared" ref="ER7:FL7" si="0">SUM(D7,AB7,AZ7,BX7,CV7,DT7)</f>
        <v>0</v>
      </c>
      <c r="ES7" s="23">
        <f t="shared" si="0"/>
        <v>0</v>
      </c>
      <c r="ET7" s="23">
        <f t="shared" si="0"/>
        <v>0</v>
      </c>
      <c r="EU7" s="23">
        <f t="shared" si="0"/>
        <v>0</v>
      </c>
      <c r="EV7" s="23">
        <f t="shared" si="0"/>
        <v>0</v>
      </c>
      <c r="EW7" s="23">
        <f t="shared" si="0"/>
        <v>0</v>
      </c>
      <c r="EX7" s="23">
        <f t="shared" si="0"/>
        <v>0</v>
      </c>
      <c r="EY7" s="23">
        <f t="shared" si="0"/>
        <v>0</v>
      </c>
      <c r="EZ7" s="23">
        <f t="shared" si="0"/>
        <v>0</v>
      </c>
      <c r="FA7" s="23">
        <f t="shared" si="0"/>
        <v>0</v>
      </c>
      <c r="FB7" s="23">
        <f t="shared" si="0"/>
        <v>0</v>
      </c>
      <c r="FC7" s="23">
        <f t="shared" si="0"/>
        <v>0</v>
      </c>
      <c r="FD7" s="23">
        <f t="shared" si="0"/>
        <v>0</v>
      </c>
      <c r="FE7" s="23">
        <f t="shared" si="0"/>
        <v>0</v>
      </c>
      <c r="FF7" s="23">
        <f t="shared" si="0"/>
        <v>0</v>
      </c>
      <c r="FG7" s="23">
        <f t="shared" si="0"/>
        <v>0</v>
      </c>
      <c r="FH7" s="23">
        <f t="shared" si="0"/>
        <v>0</v>
      </c>
      <c r="FI7" s="23">
        <f t="shared" si="0"/>
        <v>0</v>
      </c>
      <c r="FJ7" s="23">
        <f t="shared" si="0"/>
        <v>3</v>
      </c>
      <c r="FK7" s="23">
        <f t="shared" si="0"/>
        <v>60</v>
      </c>
      <c r="FL7" s="23">
        <f t="shared" si="0"/>
        <v>30</v>
      </c>
      <c r="FM7" s="24">
        <f>SUM(ER7,EU7,EX7,FA7,FD7,FG7,FJ7,)</f>
        <v>3</v>
      </c>
      <c r="FN7" s="24">
        <f>SUM(ES7,EV7,EY7,FB7,FE7,FH7,FK7,)</f>
        <v>60</v>
      </c>
      <c r="FO7" s="24">
        <f>SUM(ET7,EW7,EZ7,FC7,FF7,FI7,FL7,)</f>
        <v>30</v>
      </c>
      <c r="FP7" s="15"/>
    </row>
    <row r="8" spans="1:172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5"/>
      <c r="AX8" s="15"/>
      <c r="AY8" s="15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5"/>
      <c r="BV8" s="15"/>
      <c r="BW8" s="15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5"/>
      <c r="CT8" s="15"/>
      <c r="CU8" s="15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5"/>
      <c r="DR8" s="15"/>
      <c r="DS8" s="15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</row>
    <row r="9" spans="1:172" ht="18.75" x14ac:dyDescent="0.3">
      <c r="A9" s="26" t="s">
        <v>38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593" t="s">
        <v>248</v>
      </c>
      <c r="FN9" s="593"/>
      <c r="FO9" s="593"/>
      <c r="FP9" s="15"/>
    </row>
    <row r="10" spans="1:172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286">
        <f>'№2. итоговое кол-во организаций'!G21+'№2. итоговое кол-во организаций'!G25</f>
        <v>3</v>
      </c>
      <c r="FN10" s="286">
        <f>'№2. итоговое кол-во организаций'!I21+'№2. итоговое кол-во организаций'!I25</f>
        <v>60</v>
      </c>
      <c r="FO10" s="286">
        <f>'№2. итоговое кол-во организаций'!K21+'№2. итоговое кол-во организаций'!K25</f>
        <v>30</v>
      </c>
      <c r="FP10" s="15"/>
    </row>
    <row r="11" spans="1:172" ht="69.75" customHeight="1" x14ac:dyDescent="0.25">
      <c r="A11" s="465" t="s">
        <v>230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</row>
    <row r="12" spans="1:172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</row>
    <row r="13" spans="1:172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</row>
    <row r="14" spans="1:172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</row>
    <row r="15" spans="1:172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</row>
  </sheetData>
  <sheetProtection password="E01D" sheet="1" objects="1" scenarios="1"/>
  <mergeCells count="76">
    <mergeCell ref="J5:L5"/>
    <mergeCell ref="BF5:BH5"/>
    <mergeCell ref="BI5:BK5"/>
    <mergeCell ref="BL5:BN5"/>
    <mergeCell ref="B7:C7"/>
    <mergeCell ref="S5:U5"/>
    <mergeCell ref="AW4:AY5"/>
    <mergeCell ref="AZ4:BB5"/>
    <mergeCell ref="BC4:BE5"/>
    <mergeCell ref="BF4:BT4"/>
    <mergeCell ref="AK5:AM5"/>
    <mergeCell ref="M5:O5"/>
    <mergeCell ref="P5:R5"/>
    <mergeCell ref="DT3:EQ3"/>
    <mergeCell ref="DT4:DV5"/>
    <mergeCell ref="DW4:DY5"/>
    <mergeCell ref="DZ4:EN4"/>
    <mergeCell ref="EO4:EQ5"/>
    <mergeCell ref="DZ5:EB5"/>
    <mergeCell ref="EC5:EE5"/>
    <mergeCell ref="EF5:EH5"/>
    <mergeCell ref="EI5:EK5"/>
    <mergeCell ref="EL5:EN5"/>
    <mergeCell ref="DE5:DG5"/>
    <mergeCell ref="CD4:CR4"/>
    <mergeCell ref="D3:AA3"/>
    <mergeCell ref="CP5:CR5"/>
    <mergeCell ref="AB4:AD5"/>
    <mergeCell ref="AE4:AG5"/>
    <mergeCell ref="AN5:AP5"/>
    <mergeCell ref="AQ5:AS5"/>
    <mergeCell ref="AT5:AV5"/>
    <mergeCell ref="D4:F5"/>
    <mergeCell ref="G4:I5"/>
    <mergeCell ref="J4:X4"/>
    <mergeCell ref="CA4:CC5"/>
    <mergeCell ref="BX4:BZ5"/>
    <mergeCell ref="BO5:BQ5"/>
    <mergeCell ref="BR5:BT5"/>
    <mergeCell ref="CD5:CF5"/>
    <mergeCell ref="CM5:CO5"/>
    <mergeCell ref="CG5:CI5"/>
    <mergeCell ref="CJ5:CL5"/>
    <mergeCell ref="DB5:DD5"/>
    <mergeCell ref="A1:FO1"/>
    <mergeCell ref="AB3:AY3"/>
    <mergeCell ref="AZ3:BW3"/>
    <mergeCell ref="BX3:CU3"/>
    <mergeCell ref="CV3:DS3"/>
    <mergeCell ref="ER3:FO3"/>
    <mergeCell ref="B3:C6"/>
    <mergeCell ref="A3:A6"/>
    <mergeCell ref="AH4:AV4"/>
    <mergeCell ref="V5:X5"/>
    <mergeCell ref="Y5:AA5"/>
    <mergeCell ref="AH5:AJ5"/>
    <mergeCell ref="DQ4:DS5"/>
    <mergeCell ref="ER4:ET5"/>
    <mergeCell ref="EU4:EW5"/>
    <mergeCell ref="DH5:DJ5"/>
    <mergeCell ref="A11:M11"/>
    <mergeCell ref="FM9:FO9"/>
    <mergeCell ref="BU4:BW5"/>
    <mergeCell ref="DK5:DM5"/>
    <mergeCell ref="DN5:DP5"/>
    <mergeCell ref="EX4:FL4"/>
    <mergeCell ref="FM4:FO5"/>
    <mergeCell ref="EX5:EZ5"/>
    <mergeCell ref="FA5:FC5"/>
    <mergeCell ref="FD5:FF5"/>
    <mergeCell ref="FG5:FI5"/>
    <mergeCell ref="FJ5:FL5"/>
    <mergeCell ref="CS4:CU5"/>
    <mergeCell ref="CV4:CX5"/>
    <mergeCell ref="CY4:DA5"/>
    <mergeCell ref="DB4:DP4"/>
  </mergeCells>
  <pageMargins left="0.7" right="0.7" top="0.75" bottom="0.75" header="0.3" footer="0.3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opLeftCell="A4" zoomScale="80" zoomScaleNormal="80" zoomScaleSheetLayoutView="80" workbookViewId="0">
      <selection activeCell="Z22" sqref="Z22"/>
    </sheetView>
  </sheetViews>
  <sheetFormatPr defaultRowHeight="15" x14ac:dyDescent="0.25"/>
  <cols>
    <col min="1" max="1" width="6.85546875" customWidth="1"/>
    <col min="30" max="30" width="14.42578125" customWidth="1"/>
  </cols>
  <sheetData>
    <row r="1" spans="1:30" ht="18.75" x14ac:dyDescent="0.3">
      <c r="A1" s="26" t="s">
        <v>231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49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.75" x14ac:dyDescent="0.3">
      <c r="A2" s="2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49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x14ac:dyDescent="0.25">
      <c r="A3" s="633" t="s">
        <v>63</v>
      </c>
      <c r="B3" s="636" t="s">
        <v>37</v>
      </c>
      <c r="C3" s="637"/>
      <c r="D3" s="642" t="s">
        <v>90</v>
      </c>
      <c r="E3" s="647" t="s">
        <v>27</v>
      </c>
      <c r="F3" s="648"/>
      <c r="G3" s="648"/>
      <c r="H3" s="648"/>
      <c r="I3" s="648"/>
      <c r="J3" s="648"/>
      <c r="K3" s="648"/>
      <c r="L3" s="648"/>
      <c r="M3" s="649"/>
      <c r="N3" s="650" t="s">
        <v>0</v>
      </c>
      <c r="O3" s="650"/>
      <c r="P3" s="650"/>
      <c r="Q3" s="650"/>
      <c r="R3" s="650"/>
      <c r="S3" s="650"/>
      <c r="T3" s="650"/>
      <c r="U3" s="650"/>
      <c r="V3" s="628" t="s">
        <v>1</v>
      </c>
      <c r="W3" s="628"/>
      <c r="X3" s="628"/>
      <c r="Y3" s="628"/>
      <c r="Z3" s="628"/>
      <c r="AA3" s="628"/>
      <c r="AB3" s="628"/>
      <c r="AC3" s="628"/>
      <c r="AD3" s="631" t="s">
        <v>313</v>
      </c>
    </row>
    <row r="4" spans="1:30" x14ac:dyDescent="0.25">
      <c r="A4" s="634"/>
      <c r="B4" s="638"/>
      <c r="C4" s="639"/>
      <c r="D4" s="643"/>
      <c r="E4" s="645" t="s">
        <v>91</v>
      </c>
      <c r="F4" s="474" t="s">
        <v>85</v>
      </c>
      <c r="G4" s="473"/>
      <c r="H4" s="474" t="s">
        <v>86</v>
      </c>
      <c r="I4" s="473"/>
      <c r="J4" s="474" t="s">
        <v>87</v>
      </c>
      <c r="K4" s="473"/>
      <c r="L4" s="474" t="s">
        <v>88</v>
      </c>
      <c r="M4" s="473"/>
      <c r="N4" s="629" t="s">
        <v>85</v>
      </c>
      <c r="O4" s="630"/>
      <c r="P4" s="629" t="s">
        <v>86</v>
      </c>
      <c r="Q4" s="630"/>
      <c r="R4" s="629" t="s">
        <v>87</v>
      </c>
      <c r="S4" s="630"/>
      <c r="T4" s="629" t="s">
        <v>88</v>
      </c>
      <c r="U4" s="630"/>
      <c r="V4" s="515" t="s">
        <v>85</v>
      </c>
      <c r="W4" s="515"/>
      <c r="X4" s="515" t="s">
        <v>86</v>
      </c>
      <c r="Y4" s="515"/>
      <c r="Z4" s="515" t="s">
        <v>87</v>
      </c>
      <c r="AA4" s="515"/>
      <c r="AB4" s="515" t="s">
        <v>88</v>
      </c>
      <c r="AC4" s="515"/>
      <c r="AD4" s="631"/>
    </row>
    <row r="5" spans="1:30" ht="64.5" customHeight="1" x14ac:dyDescent="0.25">
      <c r="A5" s="635"/>
      <c r="B5" s="640"/>
      <c r="C5" s="641"/>
      <c r="D5" s="644"/>
      <c r="E5" s="646"/>
      <c r="F5" s="16" t="s">
        <v>35</v>
      </c>
      <c r="G5" s="16" t="s">
        <v>89</v>
      </c>
      <c r="H5" s="16" t="s">
        <v>35</v>
      </c>
      <c r="I5" s="16" t="s">
        <v>89</v>
      </c>
      <c r="J5" s="16" t="s">
        <v>35</v>
      </c>
      <c r="K5" s="16" t="s">
        <v>89</v>
      </c>
      <c r="L5" s="16" t="s">
        <v>35</v>
      </c>
      <c r="M5" s="16" t="s">
        <v>89</v>
      </c>
      <c r="N5" s="150" t="s">
        <v>35</v>
      </c>
      <c r="O5" s="150" t="s">
        <v>89</v>
      </c>
      <c r="P5" s="150" t="s">
        <v>35</v>
      </c>
      <c r="Q5" s="150" t="s">
        <v>89</v>
      </c>
      <c r="R5" s="150" t="s">
        <v>35</v>
      </c>
      <c r="S5" s="150" t="s">
        <v>89</v>
      </c>
      <c r="T5" s="150" t="s">
        <v>35</v>
      </c>
      <c r="U5" s="150" t="s">
        <v>89</v>
      </c>
      <c r="V5" s="141" t="s">
        <v>35</v>
      </c>
      <c r="W5" s="141" t="s">
        <v>89</v>
      </c>
      <c r="X5" s="141" t="s">
        <v>35</v>
      </c>
      <c r="Y5" s="141" t="s">
        <v>89</v>
      </c>
      <c r="Z5" s="141" t="s">
        <v>35</v>
      </c>
      <c r="AA5" s="141" t="s">
        <v>89</v>
      </c>
      <c r="AB5" s="141" t="s">
        <v>35</v>
      </c>
      <c r="AC5" s="141" t="s">
        <v>89</v>
      </c>
      <c r="AD5" s="631"/>
    </row>
    <row r="6" spans="1:30" x14ac:dyDescent="0.25">
      <c r="A6" s="17">
        <v>1</v>
      </c>
      <c r="B6" s="571"/>
      <c r="C6" s="572"/>
      <c r="D6" s="151">
        <f>'№2. итоговое кол-во организаций'!J3+'№2. итоговое кол-во организаций'!K3+'№2. итоговое кол-во организаций'!J6+'№2. итоговое кол-во организаций'!K6+'№2. итоговое кол-во организаций'!J9+'№2. итоговое кол-во организаций'!K9+'№2. итоговое кол-во организаций'!J12+'№2. итоговое кол-во организаций'!K12+'№2. итоговое кол-во организаций'!J15+'№2. итоговое кол-во организаций'!K15+'№2. итоговое кол-во организаций'!K25</f>
        <v>1091</v>
      </c>
      <c r="E6" s="152">
        <f>F6+H6+J6+L6</f>
        <v>1091</v>
      </c>
      <c r="F6" s="153">
        <f>SUM(N6,V6,)</f>
        <v>896</v>
      </c>
      <c r="G6" s="154">
        <f>F6*100/D6</f>
        <v>82.126489459211726</v>
      </c>
      <c r="H6" s="155">
        <f>SUM(P6,X6,)</f>
        <v>144</v>
      </c>
      <c r="I6" s="155">
        <f>H6*100/D6</f>
        <v>13.198900091659029</v>
      </c>
      <c r="J6" s="153">
        <f>SUM(R6,Z6,)</f>
        <v>45</v>
      </c>
      <c r="K6" s="153">
        <f>J6*100/D6</f>
        <v>4.124656278643446</v>
      </c>
      <c r="L6" s="153">
        <f>SUM(T6,AB6,)</f>
        <v>6</v>
      </c>
      <c r="M6" s="153">
        <f>L6*100/D6</f>
        <v>0.54995417048579287</v>
      </c>
      <c r="N6" s="27">
        <v>631</v>
      </c>
      <c r="O6" s="27">
        <v>57.83</v>
      </c>
      <c r="P6" s="27">
        <v>81</v>
      </c>
      <c r="Q6" s="27">
        <v>7.42</v>
      </c>
      <c r="R6" s="27">
        <v>30</v>
      </c>
      <c r="S6" s="27">
        <v>2.74</v>
      </c>
      <c r="T6" s="27">
        <v>3</v>
      </c>
      <c r="U6" s="27">
        <v>0.27</v>
      </c>
      <c r="V6" s="27">
        <v>265</v>
      </c>
      <c r="W6" s="27">
        <v>24.28</v>
      </c>
      <c r="X6" s="27">
        <v>63</v>
      </c>
      <c r="Y6" s="27">
        <v>5.77</v>
      </c>
      <c r="Z6" s="27">
        <v>15</v>
      </c>
      <c r="AA6" s="27">
        <v>1.37</v>
      </c>
      <c r="AB6" s="27">
        <v>3</v>
      </c>
      <c r="AC6" s="27">
        <v>0.27</v>
      </c>
      <c r="AD6" s="156">
        <v>10</v>
      </c>
    </row>
    <row r="7" spans="1:30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345"/>
    </row>
    <row r="8" spans="1:30" ht="18.75" x14ac:dyDescent="0.3">
      <c r="A8" s="632" t="s">
        <v>92</v>
      </c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632"/>
      <c r="T8" s="632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67.5" customHeight="1" x14ac:dyDescent="0.25">
      <c r="A10" s="465" t="s">
        <v>230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</sheetData>
  <sheetProtection password="E01D" sheet="1" objects="1" scenarios="1"/>
  <mergeCells count="23">
    <mergeCell ref="F4:G4"/>
    <mergeCell ref="A10:O10"/>
    <mergeCell ref="AD3:AD5"/>
    <mergeCell ref="A8:T8"/>
    <mergeCell ref="A3:A5"/>
    <mergeCell ref="B3:C5"/>
    <mergeCell ref="D3:D5"/>
    <mergeCell ref="E4:E5"/>
    <mergeCell ref="E3:M3"/>
    <mergeCell ref="B6:C6"/>
    <mergeCell ref="T4:U4"/>
    <mergeCell ref="V4:W4"/>
    <mergeCell ref="X4:Y4"/>
    <mergeCell ref="Z4:AA4"/>
    <mergeCell ref="AB4:AC4"/>
    <mergeCell ref="N3:U3"/>
    <mergeCell ref="V3:AC3"/>
    <mergeCell ref="R4:S4"/>
    <mergeCell ref="H4:I4"/>
    <mergeCell ref="J4:K4"/>
    <mergeCell ref="L4:M4"/>
    <mergeCell ref="N4:O4"/>
    <mergeCell ref="P4:Q4"/>
  </mergeCells>
  <pageMargins left="0.7" right="0.7" top="0.75" bottom="0.75" header="0.3" footer="0.3"/>
  <pageSetup paperSize="9" scale="3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34" zoomScaleNormal="100" zoomScaleSheetLayoutView="90" workbookViewId="0">
      <selection activeCell="J36" sqref="J36"/>
    </sheetView>
  </sheetViews>
  <sheetFormatPr defaultRowHeight="15" x14ac:dyDescent="0.25"/>
  <cols>
    <col min="4" max="4" width="24.7109375" customWidth="1"/>
    <col min="5" max="5" width="16.7109375" customWidth="1"/>
    <col min="6" max="6" width="19" customWidth="1"/>
    <col min="7" max="9" width="9.140625" style="11"/>
  </cols>
  <sheetData>
    <row r="1" spans="1:9" ht="43.5" customHeight="1" x14ac:dyDescent="0.25">
      <c r="A1" s="651" t="s">
        <v>385</v>
      </c>
      <c r="B1" s="651"/>
      <c r="C1" s="651"/>
      <c r="D1" s="651"/>
      <c r="E1" s="651"/>
      <c r="F1" s="651"/>
      <c r="G1" s="651"/>
      <c r="H1" s="88"/>
      <c r="I1" s="88"/>
    </row>
    <row r="2" spans="1:9" ht="18.75" x14ac:dyDescent="0.3">
      <c r="A2" s="157"/>
      <c r="B2" s="157"/>
      <c r="C2" s="157"/>
      <c r="D2" s="157"/>
      <c r="E2" s="157"/>
      <c r="F2" s="15"/>
      <c r="G2" s="88"/>
      <c r="H2" s="88"/>
      <c r="I2" s="88"/>
    </row>
    <row r="3" spans="1:9" ht="25.5" customHeight="1" x14ac:dyDescent="0.25">
      <c r="A3" s="699" t="s">
        <v>77</v>
      </c>
      <c r="B3" s="700"/>
      <c r="C3" s="700"/>
      <c r="D3" s="701"/>
      <c r="E3" s="63" t="s">
        <v>39</v>
      </c>
      <c r="F3" s="65" t="s">
        <v>40</v>
      </c>
      <c r="G3" s="149"/>
      <c r="H3" s="88"/>
      <c r="I3" s="88"/>
    </row>
    <row r="4" spans="1:9" s="12" customFormat="1" ht="15.75" customHeight="1" x14ac:dyDescent="0.25">
      <c r="A4" s="653" t="s">
        <v>41</v>
      </c>
      <c r="B4" s="678" t="s">
        <v>381</v>
      </c>
      <c r="C4" s="679" t="s">
        <v>44</v>
      </c>
      <c r="D4" s="680"/>
      <c r="E4" s="416">
        <f>E5+E6</f>
        <v>2</v>
      </c>
      <c r="F4" s="416">
        <f>F5+F6</f>
        <v>24</v>
      </c>
      <c r="G4" s="149"/>
      <c r="H4" s="417"/>
      <c r="I4" s="417"/>
    </row>
    <row r="5" spans="1:9" s="12" customFormat="1" ht="16.5" customHeight="1" x14ac:dyDescent="0.25">
      <c r="A5" s="654"/>
      <c r="B5" s="678"/>
      <c r="C5" s="658" t="s">
        <v>0</v>
      </c>
      <c r="D5" s="659"/>
      <c r="E5" s="421">
        <v>2</v>
      </c>
      <c r="F5" s="421">
        <v>24</v>
      </c>
      <c r="G5" s="149"/>
      <c r="H5" s="417"/>
      <c r="I5" s="417"/>
    </row>
    <row r="6" spans="1:9" s="12" customFormat="1" ht="14.25" customHeight="1" x14ac:dyDescent="0.25">
      <c r="A6" s="654"/>
      <c r="B6" s="678"/>
      <c r="C6" s="658" t="s">
        <v>1</v>
      </c>
      <c r="D6" s="659"/>
      <c r="E6" s="421">
        <v>0</v>
      </c>
      <c r="F6" s="421">
        <v>0</v>
      </c>
      <c r="G6" s="149"/>
      <c r="H6" s="417"/>
      <c r="I6" s="417"/>
    </row>
    <row r="7" spans="1:9" s="12" customFormat="1" ht="15" customHeight="1" x14ac:dyDescent="0.25">
      <c r="A7" s="654"/>
      <c r="B7" s="678"/>
      <c r="C7" s="681" t="s">
        <v>45</v>
      </c>
      <c r="D7" s="682"/>
      <c r="E7" s="416">
        <f>E8+E9</f>
        <v>0</v>
      </c>
      <c r="F7" s="416">
        <f>F8+F9</f>
        <v>0</v>
      </c>
      <c r="G7" s="149"/>
      <c r="H7" s="417"/>
      <c r="I7" s="417"/>
    </row>
    <row r="8" spans="1:9" s="12" customFormat="1" ht="17.25" customHeight="1" x14ac:dyDescent="0.25">
      <c r="A8" s="654"/>
      <c r="B8" s="678"/>
      <c r="C8" s="658" t="s">
        <v>0</v>
      </c>
      <c r="D8" s="659"/>
      <c r="E8" s="421">
        <v>0</v>
      </c>
      <c r="F8" s="421">
        <v>0</v>
      </c>
      <c r="G8" s="149"/>
      <c r="H8" s="417"/>
      <c r="I8" s="417"/>
    </row>
    <row r="9" spans="1:9" s="12" customFormat="1" ht="12.75" customHeight="1" x14ac:dyDescent="0.25">
      <c r="A9" s="654"/>
      <c r="B9" s="678"/>
      <c r="C9" s="658" t="s">
        <v>1</v>
      </c>
      <c r="D9" s="659"/>
      <c r="E9" s="421">
        <v>0</v>
      </c>
      <c r="F9" s="421">
        <v>0</v>
      </c>
      <c r="G9" s="149"/>
      <c r="H9" s="417"/>
      <c r="I9" s="417"/>
    </row>
    <row r="10" spans="1:9" s="12" customFormat="1" ht="18.75" customHeight="1" x14ac:dyDescent="0.25">
      <c r="A10" s="654"/>
      <c r="B10" s="678"/>
      <c r="C10" s="683" t="s">
        <v>46</v>
      </c>
      <c r="D10" s="684"/>
      <c r="E10" s="416">
        <f>E11+E12</f>
        <v>0</v>
      </c>
      <c r="F10" s="416">
        <f>F11+F12</f>
        <v>0</v>
      </c>
      <c r="G10" s="149"/>
      <c r="H10" s="417"/>
      <c r="I10" s="417"/>
    </row>
    <row r="11" spans="1:9" s="12" customFormat="1" ht="14.25" customHeight="1" x14ac:dyDescent="0.25">
      <c r="A11" s="654"/>
      <c r="B11" s="678"/>
      <c r="C11" s="658" t="s">
        <v>0</v>
      </c>
      <c r="D11" s="659"/>
      <c r="E11" s="421">
        <v>0</v>
      </c>
      <c r="F11" s="421">
        <v>0</v>
      </c>
      <c r="G11" s="149"/>
      <c r="H11" s="417"/>
      <c r="I11" s="417"/>
    </row>
    <row r="12" spans="1:9" s="12" customFormat="1" ht="14.25" customHeight="1" x14ac:dyDescent="0.25">
      <c r="A12" s="654"/>
      <c r="B12" s="678"/>
      <c r="C12" s="658" t="s">
        <v>1</v>
      </c>
      <c r="D12" s="659"/>
      <c r="E12" s="421">
        <v>0</v>
      </c>
      <c r="F12" s="421">
        <v>0</v>
      </c>
      <c r="G12" s="149"/>
      <c r="H12" s="417"/>
      <c r="I12" s="417"/>
    </row>
    <row r="13" spans="1:9" ht="15" customHeight="1" x14ac:dyDescent="0.25">
      <c r="A13" s="654"/>
      <c r="B13" s="667" t="s">
        <v>42</v>
      </c>
      <c r="C13" s="668" t="s">
        <v>44</v>
      </c>
      <c r="D13" s="669"/>
      <c r="E13" s="418">
        <f>E14+E15</f>
        <v>0</v>
      </c>
      <c r="F13" s="418">
        <f>F14+F15</f>
        <v>0</v>
      </c>
      <c r="G13" s="149"/>
      <c r="H13" s="88"/>
      <c r="I13" s="88"/>
    </row>
    <row r="14" spans="1:9" ht="14.25" customHeight="1" x14ac:dyDescent="0.25">
      <c r="A14" s="654"/>
      <c r="B14" s="667"/>
      <c r="C14" s="658" t="s">
        <v>0</v>
      </c>
      <c r="D14" s="659"/>
      <c r="E14" s="421">
        <v>0</v>
      </c>
      <c r="F14" s="421">
        <v>0</v>
      </c>
      <c r="G14" s="88"/>
      <c r="H14" s="88"/>
      <c r="I14" s="88"/>
    </row>
    <row r="15" spans="1:9" ht="14.25" customHeight="1" x14ac:dyDescent="0.25">
      <c r="A15" s="654"/>
      <c r="B15" s="667"/>
      <c r="C15" s="658" t="s">
        <v>1</v>
      </c>
      <c r="D15" s="659"/>
      <c r="E15" s="421">
        <v>0</v>
      </c>
      <c r="F15" s="421">
        <v>0</v>
      </c>
      <c r="G15" s="88"/>
      <c r="H15" s="88"/>
      <c r="I15" s="88"/>
    </row>
    <row r="16" spans="1:9" ht="22.5" customHeight="1" x14ac:dyDescent="0.25">
      <c r="A16" s="654"/>
      <c r="B16" s="667"/>
      <c r="C16" s="670" t="s">
        <v>45</v>
      </c>
      <c r="D16" s="671"/>
      <c r="E16" s="418">
        <f>E17+E18</f>
        <v>0</v>
      </c>
      <c r="F16" s="418">
        <f>F17+F18</f>
        <v>0</v>
      </c>
      <c r="G16" s="88"/>
      <c r="H16" s="88"/>
      <c r="I16" s="88"/>
    </row>
    <row r="17" spans="1:9" ht="14.25" customHeight="1" x14ac:dyDescent="0.25">
      <c r="A17" s="654"/>
      <c r="B17" s="667"/>
      <c r="C17" s="658" t="s">
        <v>0</v>
      </c>
      <c r="D17" s="659"/>
      <c r="E17" s="421">
        <v>0</v>
      </c>
      <c r="F17" s="421">
        <v>0</v>
      </c>
      <c r="G17" s="88"/>
      <c r="H17" s="88"/>
      <c r="I17" s="88"/>
    </row>
    <row r="18" spans="1:9" ht="14.25" customHeight="1" x14ac:dyDescent="0.25">
      <c r="A18" s="654"/>
      <c r="B18" s="667"/>
      <c r="C18" s="658" t="s">
        <v>1</v>
      </c>
      <c r="D18" s="659"/>
      <c r="E18" s="421">
        <v>0</v>
      </c>
      <c r="F18" s="421">
        <v>0</v>
      </c>
      <c r="G18" s="88"/>
      <c r="H18" s="88"/>
      <c r="I18" s="88"/>
    </row>
    <row r="19" spans="1:9" ht="20.25" customHeight="1" x14ac:dyDescent="0.25">
      <c r="A19" s="654"/>
      <c r="B19" s="667"/>
      <c r="C19" s="672" t="s">
        <v>46</v>
      </c>
      <c r="D19" s="673"/>
      <c r="E19" s="418">
        <f>E20+E21</f>
        <v>0</v>
      </c>
      <c r="F19" s="418">
        <f>F20+F21</f>
        <v>0</v>
      </c>
      <c r="G19" s="88"/>
      <c r="H19" s="88"/>
      <c r="I19" s="88"/>
    </row>
    <row r="20" spans="1:9" ht="14.25" customHeight="1" x14ac:dyDescent="0.25">
      <c r="A20" s="654"/>
      <c r="B20" s="667"/>
      <c r="C20" s="658" t="s">
        <v>0</v>
      </c>
      <c r="D20" s="659"/>
      <c r="E20" s="421">
        <v>0</v>
      </c>
      <c r="F20" s="421">
        <v>0</v>
      </c>
      <c r="G20" s="88"/>
      <c r="H20" s="88"/>
      <c r="I20" s="88"/>
    </row>
    <row r="21" spans="1:9" ht="14.25" customHeight="1" x14ac:dyDescent="0.25">
      <c r="A21" s="654"/>
      <c r="B21" s="667"/>
      <c r="C21" s="658" t="s">
        <v>1</v>
      </c>
      <c r="D21" s="659"/>
      <c r="E21" s="421">
        <v>0</v>
      </c>
      <c r="F21" s="421">
        <v>0</v>
      </c>
      <c r="G21" s="88"/>
      <c r="H21" s="88"/>
      <c r="I21" s="88"/>
    </row>
    <row r="22" spans="1:9" ht="24" customHeight="1" x14ac:dyDescent="0.25">
      <c r="A22" s="654"/>
      <c r="B22" s="664" t="s">
        <v>43</v>
      </c>
      <c r="C22" s="665" t="s">
        <v>44</v>
      </c>
      <c r="D22" s="666"/>
      <c r="E22" s="419">
        <f>E23+E24</f>
        <v>0</v>
      </c>
      <c r="F22" s="419">
        <f>F23+F24</f>
        <v>0</v>
      </c>
      <c r="G22" s="88"/>
      <c r="H22" s="88"/>
      <c r="I22" s="88"/>
    </row>
    <row r="23" spans="1:9" ht="14.25" customHeight="1" x14ac:dyDescent="0.25">
      <c r="A23" s="654"/>
      <c r="B23" s="664"/>
      <c r="C23" s="658" t="s">
        <v>0</v>
      </c>
      <c r="D23" s="659"/>
      <c r="E23" s="421">
        <v>0</v>
      </c>
      <c r="F23" s="421">
        <v>0</v>
      </c>
      <c r="G23" s="88"/>
      <c r="H23" s="88"/>
      <c r="I23" s="88"/>
    </row>
    <row r="24" spans="1:9" ht="14.25" customHeight="1" x14ac:dyDescent="0.25">
      <c r="A24" s="654"/>
      <c r="B24" s="664"/>
      <c r="C24" s="658" t="s">
        <v>1</v>
      </c>
      <c r="D24" s="659"/>
      <c r="E24" s="421">
        <v>0</v>
      </c>
      <c r="F24" s="421">
        <v>0</v>
      </c>
      <c r="G24" s="88"/>
      <c r="H24" s="88"/>
      <c r="I24" s="88"/>
    </row>
    <row r="25" spans="1:9" ht="18.75" customHeight="1" x14ac:dyDescent="0.25">
      <c r="A25" s="654"/>
      <c r="B25" s="664"/>
      <c r="C25" s="674" t="s">
        <v>45</v>
      </c>
      <c r="D25" s="675"/>
      <c r="E25" s="419">
        <f>E26+E27</f>
        <v>0</v>
      </c>
      <c r="F25" s="419">
        <f>F26+F27</f>
        <v>0</v>
      </c>
      <c r="G25" s="88"/>
      <c r="H25" s="88"/>
      <c r="I25" s="88"/>
    </row>
    <row r="26" spans="1:9" ht="14.25" customHeight="1" x14ac:dyDescent="0.25">
      <c r="A26" s="654"/>
      <c r="B26" s="664"/>
      <c r="C26" s="658" t="s">
        <v>0</v>
      </c>
      <c r="D26" s="659"/>
      <c r="E26" s="421">
        <v>0</v>
      </c>
      <c r="F26" s="421">
        <v>0</v>
      </c>
      <c r="G26" s="88"/>
      <c r="H26" s="88"/>
      <c r="I26" s="88"/>
    </row>
    <row r="27" spans="1:9" ht="14.25" customHeight="1" x14ac:dyDescent="0.25">
      <c r="A27" s="654"/>
      <c r="B27" s="664"/>
      <c r="C27" s="658" t="s">
        <v>1</v>
      </c>
      <c r="D27" s="659"/>
      <c r="E27" s="421">
        <v>0</v>
      </c>
      <c r="F27" s="421">
        <v>0</v>
      </c>
      <c r="G27" s="88"/>
      <c r="H27" s="88"/>
      <c r="I27" s="88"/>
    </row>
    <row r="28" spans="1:9" ht="16.5" customHeight="1" x14ac:dyDescent="0.25">
      <c r="A28" s="654"/>
      <c r="B28" s="664"/>
      <c r="C28" s="676" t="s">
        <v>46</v>
      </c>
      <c r="D28" s="677"/>
      <c r="E28" s="419">
        <f>E29+E30</f>
        <v>0</v>
      </c>
      <c r="F28" s="419">
        <f>F29+F30</f>
        <v>0</v>
      </c>
      <c r="G28" s="88"/>
      <c r="H28" s="88"/>
      <c r="I28" s="88"/>
    </row>
    <row r="29" spans="1:9" ht="14.25" customHeight="1" x14ac:dyDescent="0.25">
      <c r="A29" s="654"/>
      <c r="B29" s="664"/>
      <c r="C29" s="658" t="s">
        <v>0</v>
      </c>
      <c r="D29" s="659"/>
      <c r="E29" s="421">
        <v>0</v>
      </c>
      <c r="F29" s="421">
        <v>0</v>
      </c>
      <c r="G29" s="88"/>
      <c r="H29" s="88"/>
      <c r="I29" s="88"/>
    </row>
    <row r="30" spans="1:9" ht="14.25" customHeight="1" x14ac:dyDescent="0.25">
      <c r="A30" s="654"/>
      <c r="B30" s="664"/>
      <c r="C30" s="658" t="s">
        <v>1</v>
      </c>
      <c r="D30" s="659"/>
      <c r="E30" s="421">
        <v>0</v>
      </c>
      <c r="F30" s="421">
        <v>0</v>
      </c>
      <c r="G30" s="88"/>
      <c r="H30" s="88"/>
      <c r="I30" s="88"/>
    </row>
    <row r="31" spans="1:9" ht="22.5" customHeight="1" x14ac:dyDescent="0.25">
      <c r="A31" s="654"/>
      <c r="B31" s="652" t="s">
        <v>383</v>
      </c>
      <c r="C31" s="656" t="s">
        <v>44</v>
      </c>
      <c r="D31" s="657"/>
      <c r="E31" s="420">
        <f>E32+E33</f>
        <v>0</v>
      </c>
      <c r="F31" s="420">
        <f>F32+F33</f>
        <v>0</v>
      </c>
      <c r="G31" s="88"/>
      <c r="H31" s="88"/>
      <c r="I31" s="88"/>
    </row>
    <row r="32" spans="1:9" ht="14.25" customHeight="1" x14ac:dyDescent="0.25">
      <c r="A32" s="654"/>
      <c r="B32" s="652"/>
      <c r="C32" s="658" t="s">
        <v>0</v>
      </c>
      <c r="D32" s="659"/>
      <c r="E32" s="421">
        <v>0</v>
      </c>
      <c r="F32" s="421">
        <v>0</v>
      </c>
      <c r="G32" s="88"/>
      <c r="H32" s="88"/>
      <c r="I32" s="88"/>
    </row>
    <row r="33" spans="1:9" ht="14.25" customHeight="1" x14ac:dyDescent="0.25">
      <c r="A33" s="654"/>
      <c r="B33" s="652"/>
      <c r="C33" s="658" t="s">
        <v>1</v>
      </c>
      <c r="D33" s="659"/>
      <c r="E33" s="421">
        <v>0</v>
      </c>
      <c r="F33" s="421">
        <v>0</v>
      </c>
      <c r="G33" s="88"/>
      <c r="H33" s="88"/>
      <c r="I33" s="88"/>
    </row>
    <row r="34" spans="1:9" ht="19.5" customHeight="1" x14ac:dyDescent="0.25">
      <c r="A34" s="654"/>
      <c r="B34" s="652"/>
      <c r="C34" s="660" t="s">
        <v>45</v>
      </c>
      <c r="D34" s="661"/>
      <c r="E34" s="420">
        <f>E35+E36</f>
        <v>0</v>
      </c>
      <c r="F34" s="420">
        <f>F35+F36</f>
        <v>0</v>
      </c>
      <c r="G34" s="88"/>
      <c r="H34" s="88"/>
      <c r="I34" s="88"/>
    </row>
    <row r="35" spans="1:9" ht="14.25" customHeight="1" x14ac:dyDescent="0.25">
      <c r="A35" s="654"/>
      <c r="B35" s="652"/>
      <c r="C35" s="658" t="s">
        <v>0</v>
      </c>
      <c r="D35" s="659"/>
      <c r="E35" s="421">
        <v>0</v>
      </c>
      <c r="F35" s="421">
        <v>0</v>
      </c>
      <c r="G35" s="88"/>
      <c r="H35" s="88"/>
      <c r="I35" s="88"/>
    </row>
    <row r="36" spans="1:9" ht="14.25" customHeight="1" x14ac:dyDescent="0.25">
      <c r="A36" s="654"/>
      <c r="B36" s="652"/>
      <c r="C36" s="658" t="s">
        <v>1</v>
      </c>
      <c r="D36" s="659"/>
      <c r="E36" s="421">
        <v>0</v>
      </c>
      <c r="F36" s="421">
        <v>0</v>
      </c>
      <c r="G36" s="88"/>
      <c r="H36" s="88"/>
      <c r="I36" s="88"/>
    </row>
    <row r="37" spans="1:9" ht="18.75" customHeight="1" x14ac:dyDescent="0.25">
      <c r="A37" s="654"/>
      <c r="B37" s="652"/>
      <c r="C37" s="662" t="s">
        <v>46</v>
      </c>
      <c r="D37" s="663"/>
      <c r="E37" s="420">
        <f>E38+E39</f>
        <v>0</v>
      </c>
      <c r="F37" s="420">
        <f>F38+F39</f>
        <v>0</v>
      </c>
      <c r="G37" s="88"/>
      <c r="H37" s="88"/>
      <c r="I37" s="88"/>
    </row>
    <row r="38" spans="1:9" ht="14.25" customHeight="1" x14ac:dyDescent="0.25">
      <c r="A38" s="654"/>
      <c r="B38" s="652"/>
      <c r="C38" s="658" t="s">
        <v>0</v>
      </c>
      <c r="D38" s="659"/>
      <c r="E38" s="421">
        <v>0</v>
      </c>
      <c r="F38" s="421">
        <v>0</v>
      </c>
      <c r="G38" s="88"/>
      <c r="H38" s="88"/>
      <c r="I38" s="88"/>
    </row>
    <row r="39" spans="1:9" ht="14.25" customHeight="1" x14ac:dyDescent="0.25">
      <c r="A39" s="654"/>
      <c r="B39" s="652"/>
      <c r="C39" s="658" t="s">
        <v>1</v>
      </c>
      <c r="D39" s="659"/>
      <c r="E39" s="421">
        <v>0</v>
      </c>
      <c r="F39" s="421">
        <v>0</v>
      </c>
      <c r="G39" s="88"/>
      <c r="H39" s="88"/>
      <c r="I39" s="88"/>
    </row>
    <row r="40" spans="1:9" ht="21.75" customHeight="1" x14ac:dyDescent="0.25">
      <c r="A40" s="654"/>
      <c r="B40" s="709" t="s">
        <v>382</v>
      </c>
      <c r="C40" s="710" t="s">
        <v>44</v>
      </c>
      <c r="D40" s="711"/>
      <c r="E40" s="413">
        <f>SUM(E41:E42)</f>
        <v>0</v>
      </c>
      <c r="F40" s="413">
        <f t="shared" ref="F40" si="0">SUM(F41:F42)</f>
        <v>0</v>
      </c>
      <c r="G40" s="88"/>
      <c r="H40" s="88"/>
      <c r="I40" s="88"/>
    </row>
    <row r="41" spans="1:9" x14ac:dyDescent="0.25">
      <c r="A41" s="654"/>
      <c r="B41" s="709"/>
      <c r="C41" s="687" t="s">
        <v>0</v>
      </c>
      <c r="D41" s="688"/>
      <c r="E41" s="415">
        <v>0</v>
      </c>
      <c r="F41" s="415">
        <v>0</v>
      </c>
      <c r="G41" s="88"/>
      <c r="H41" s="88"/>
      <c r="I41" s="88"/>
    </row>
    <row r="42" spans="1:9" x14ac:dyDescent="0.25">
      <c r="A42" s="654"/>
      <c r="B42" s="709"/>
      <c r="C42" s="687" t="s">
        <v>1</v>
      </c>
      <c r="D42" s="688"/>
      <c r="E42" s="415">
        <v>0</v>
      </c>
      <c r="F42" s="415">
        <v>0</v>
      </c>
      <c r="G42" s="88"/>
      <c r="H42" s="88"/>
      <c r="I42" s="88"/>
    </row>
    <row r="43" spans="1:9" x14ac:dyDescent="0.25">
      <c r="A43" s="654"/>
      <c r="B43" s="709"/>
      <c r="C43" s="712" t="s">
        <v>45</v>
      </c>
      <c r="D43" s="713"/>
      <c r="E43" s="413">
        <f>SUM(E44:E45)</f>
        <v>0</v>
      </c>
      <c r="F43" s="413">
        <f t="shared" ref="F43" si="1">SUM(F44:F45)</f>
        <v>0</v>
      </c>
      <c r="G43" s="88"/>
      <c r="H43" s="88"/>
      <c r="I43" s="88"/>
    </row>
    <row r="44" spans="1:9" x14ac:dyDescent="0.25">
      <c r="A44" s="654"/>
      <c r="B44" s="709"/>
      <c r="C44" s="687" t="s">
        <v>0</v>
      </c>
      <c r="D44" s="688"/>
      <c r="E44" s="415">
        <v>0</v>
      </c>
      <c r="F44" s="415">
        <v>0</v>
      </c>
      <c r="G44" s="88"/>
      <c r="H44" s="88"/>
      <c r="I44" s="88"/>
    </row>
    <row r="45" spans="1:9" x14ac:dyDescent="0.25">
      <c r="A45" s="654"/>
      <c r="B45" s="709"/>
      <c r="C45" s="687" t="s">
        <v>1</v>
      </c>
      <c r="D45" s="688"/>
      <c r="E45" s="415">
        <v>0</v>
      </c>
      <c r="F45" s="415">
        <v>0</v>
      </c>
      <c r="G45" s="88"/>
      <c r="H45" s="88"/>
      <c r="I45" s="88"/>
    </row>
    <row r="46" spans="1:9" ht="19.5" customHeight="1" x14ac:dyDescent="0.25">
      <c r="A46" s="654"/>
      <c r="B46" s="709"/>
      <c r="C46" s="697" t="s">
        <v>46</v>
      </c>
      <c r="D46" s="698"/>
      <c r="E46" s="413">
        <f>SUM(E47:E48)</f>
        <v>0</v>
      </c>
      <c r="F46" s="413">
        <f t="shared" ref="F46" si="2">SUM(F47:F48)</f>
        <v>0</v>
      </c>
      <c r="G46" s="88"/>
      <c r="H46" s="88"/>
      <c r="I46" s="88"/>
    </row>
    <row r="47" spans="1:9" x14ac:dyDescent="0.25">
      <c r="A47" s="654"/>
      <c r="B47" s="709"/>
      <c r="C47" s="687" t="s">
        <v>0</v>
      </c>
      <c r="D47" s="688"/>
      <c r="E47" s="415">
        <v>0</v>
      </c>
      <c r="F47" s="415">
        <v>0</v>
      </c>
      <c r="G47" s="88"/>
      <c r="H47" s="88"/>
      <c r="I47" s="88"/>
    </row>
    <row r="48" spans="1:9" x14ac:dyDescent="0.25">
      <c r="A48" s="654"/>
      <c r="B48" s="709"/>
      <c r="C48" s="687" t="s">
        <v>1</v>
      </c>
      <c r="D48" s="688"/>
      <c r="E48" s="415">
        <v>0</v>
      </c>
      <c r="F48" s="415">
        <v>0</v>
      </c>
      <c r="G48" s="88"/>
      <c r="H48" s="88"/>
      <c r="I48" s="88"/>
    </row>
    <row r="49" spans="1:9" ht="15" customHeight="1" x14ac:dyDescent="0.25">
      <c r="A49" s="654"/>
      <c r="B49" s="690" t="s">
        <v>384</v>
      </c>
      <c r="C49" s="685" t="s">
        <v>44</v>
      </c>
      <c r="D49" s="686"/>
      <c r="E49" s="414">
        <f>SUM(E50:E51)</f>
        <v>1</v>
      </c>
      <c r="F49" s="414">
        <f t="shared" ref="F49" si="3">SUM(F50:F51)</f>
        <v>6</v>
      </c>
      <c r="G49" s="88"/>
      <c r="H49" s="88"/>
      <c r="I49" s="88"/>
    </row>
    <row r="50" spans="1:9" x14ac:dyDescent="0.25">
      <c r="A50" s="654"/>
      <c r="B50" s="690"/>
      <c r="C50" s="687" t="s">
        <v>0</v>
      </c>
      <c r="D50" s="688"/>
      <c r="E50" s="415">
        <v>1</v>
      </c>
      <c r="F50" s="30">
        <v>6</v>
      </c>
      <c r="G50" s="88"/>
      <c r="H50" s="88"/>
      <c r="I50" s="88"/>
    </row>
    <row r="51" spans="1:9" x14ac:dyDescent="0.25">
      <c r="A51" s="654"/>
      <c r="B51" s="690"/>
      <c r="C51" s="687" t="s">
        <v>1</v>
      </c>
      <c r="D51" s="688"/>
      <c r="E51" s="415">
        <v>0</v>
      </c>
      <c r="F51" s="30">
        <v>0</v>
      </c>
      <c r="G51" s="88"/>
      <c r="H51" s="88"/>
      <c r="I51" s="88"/>
    </row>
    <row r="52" spans="1:9" x14ac:dyDescent="0.25">
      <c r="A52" s="654"/>
      <c r="B52" s="690"/>
      <c r="C52" s="685" t="s">
        <v>45</v>
      </c>
      <c r="D52" s="686"/>
      <c r="E52" s="346">
        <f>SUM(E53:E54)</f>
        <v>0</v>
      </c>
      <c r="F52" s="346">
        <f t="shared" ref="F52" si="4">SUM(F53:F54)</f>
        <v>0</v>
      </c>
      <c r="G52" s="88"/>
      <c r="H52" s="88"/>
      <c r="I52" s="88"/>
    </row>
    <row r="53" spans="1:9" x14ac:dyDescent="0.25">
      <c r="A53" s="654"/>
      <c r="B53" s="690"/>
      <c r="C53" s="687" t="s">
        <v>0</v>
      </c>
      <c r="D53" s="688"/>
      <c r="E53" s="28">
        <v>0</v>
      </c>
      <c r="F53" s="29">
        <v>0</v>
      </c>
      <c r="G53" s="88"/>
      <c r="H53" s="88"/>
      <c r="I53" s="88"/>
    </row>
    <row r="54" spans="1:9" x14ac:dyDescent="0.25">
      <c r="A54" s="654"/>
      <c r="B54" s="690"/>
      <c r="C54" s="687" t="s">
        <v>1</v>
      </c>
      <c r="D54" s="688"/>
      <c r="E54" s="28">
        <v>0</v>
      </c>
      <c r="F54" s="29">
        <v>0</v>
      </c>
      <c r="G54" s="88"/>
      <c r="H54" s="88"/>
      <c r="I54" s="88"/>
    </row>
    <row r="55" spans="1:9" ht="18" customHeight="1" x14ac:dyDescent="0.25">
      <c r="A55" s="654"/>
      <c r="B55" s="690"/>
      <c r="C55" s="707" t="s">
        <v>46</v>
      </c>
      <c r="D55" s="708"/>
      <c r="E55" s="346">
        <f>SUM(E56:E57)</f>
        <v>0</v>
      </c>
      <c r="F55" s="346">
        <f t="shared" ref="F55" si="5">SUM(F56:F57)</f>
        <v>0</v>
      </c>
      <c r="G55" s="88"/>
      <c r="H55" s="88"/>
      <c r="I55" s="88"/>
    </row>
    <row r="56" spans="1:9" x14ac:dyDescent="0.25">
      <c r="A56" s="654"/>
      <c r="B56" s="690"/>
      <c r="C56" s="687" t="s">
        <v>0</v>
      </c>
      <c r="D56" s="688"/>
      <c r="E56" s="28">
        <v>0</v>
      </c>
      <c r="F56" s="29">
        <v>0</v>
      </c>
      <c r="G56" s="88"/>
      <c r="H56" s="88"/>
      <c r="I56" s="88"/>
    </row>
    <row r="57" spans="1:9" x14ac:dyDescent="0.25">
      <c r="A57" s="655"/>
      <c r="B57" s="690"/>
      <c r="C57" s="687" t="s">
        <v>1</v>
      </c>
      <c r="D57" s="688"/>
      <c r="E57" s="28">
        <v>0</v>
      </c>
      <c r="F57" s="29">
        <v>0</v>
      </c>
      <c r="G57" s="88"/>
      <c r="H57" s="88"/>
      <c r="I57" s="88"/>
    </row>
    <row r="58" spans="1:9" ht="23.25" customHeight="1" x14ac:dyDescent="0.25">
      <c r="A58" s="702"/>
      <c r="B58" s="703"/>
      <c r="C58" s="706" t="s">
        <v>23</v>
      </c>
      <c r="D58" s="706"/>
      <c r="E58" s="347">
        <f t="shared" ref="E58:F60" si="6">E4+E7+E10+E13+E16+E19+E22+E25+E28+E31+E34+E37+E40+E43+E46+E49+E52+E55</f>
        <v>3</v>
      </c>
      <c r="F58" s="347">
        <f t="shared" si="6"/>
        <v>30</v>
      </c>
      <c r="G58" s="148"/>
      <c r="H58" s="148"/>
      <c r="I58" s="696"/>
    </row>
    <row r="59" spans="1:9" x14ac:dyDescent="0.25">
      <c r="A59" s="702"/>
      <c r="B59" s="703"/>
      <c r="C59" s="689" t="s">
        <v>0</v>
      </c>
      <c r="D59" s="689"/>
      <c r="E59" s="347">
        <f t="shared" si="6"/>
        <v>3</v>
      </c>
      <c r="F59" s="347">
        <f t="shared" si="6"/>
        <v>30</v>
      </c>
      <c r="G59" s="148"/>
      <c r="H59" s="148"/>
      <c r="I59" s="696"/>
    </row>
    <row r="60" spans="1:9" x14ac:dyDescent="0.25">
      <c r="A60" s="704"/>
      <c r="B60" s="705"/>
      <c r="C60" s="689" t="s">
        <v>1</v>
      </c>
      <c r="D60" s="689"/>
      <c r="E60" s="347">
        <f t="shared" si="6"/>
        <v>0</v>
      </c>
      <c r="F60" s="347">
        <f t="shared" si="6"/>
        <v>0</v>
      </c>
      <c r="G60" s="148"/>
      <c r="H60" s="148"/>
      <c r="I60" s="696"/>
    </row>
    <row r="61" spans="1:9" x14ac:dyDescent="0.25">
      <c r="A61" s="348"/>
      <c r="B61" s="348"/>
      <c r="C61" s="692" t="s">
        <v>314</v>
      </c>
      <c r="D61" s="693"/>
      <c r="E61" s="23">
        <f>'№2. итоговое кол-во организаций'!G21+'№2. итоговое кол-во организаций'!G25</f>
        <v>3</v>
      </c>
      <c r="F61" s="23">
        <f>'№2. итоговое кол-во организаций'!K21+'№2. итоговое кол-во организаций'!K25</f>
        <v>30</v>
      </c>
      <c r="G61" s="148"/>
      <c r="H61" s="148"/>
      <c r="I61" s="349"/>
    </row>
    <row r="62" spans="1:9" x14ac:dyDescent="0.25">
      <c r="A62" s="348"/>
      <c r="B62" s="348"/>
      <c r="C62" s="694"/>
      <c r="D62" s="695"/>
      <c r="E62" s="23">
        <f>'№2. итоговое кол-во организаций'!G22+'№2. итоговое кол-во организаций'!G26</f>
        <v>3</v>
      </c>
      <c r="F62" s="23">
        <f>'№2. итоговое кол-во организаций'!K22+'№2. итоговое кол-во организаций'!K26</f>
        <v>30</v>
      </c>
      <c r="G62" s="148"/>
      <c r="H62" s="148"/>
      <c r="I62" s="349"/>
    </row>
    <row r="63" spans="1:9" x14ac:dyDescent="0.25">
      <c r="A63" s="348"/>
      <c r="B63" s="348"/>
      <c r="C63" s="694"/>
      <c r="D63" s="695"/>
      <c r="E63" s="23">
        <f>'№2. итоговое кол-во организаций'!G23+'№2. итоговое кол-во организаций'!G27</f>
        <v>0</v>
      </c>
      <c r="F63" s="23">
        <f>'№2. итоговое кол-во организаций'!K23+'№2. итоговое кол-во организаций'!K27</f>
        <v>0</v>
      </c>
      <c r="G63" s="148"/>
      <c r="H63" s="148"/>
      <c r="I63" s="349"/>
    </row>
    <row r="64" spans="1:9" x14ac:dyDescent="0.25">
      <c r="A64" s="15"/>
      <c r="B64" s="15"/>
      <c r="C64" s="15"/>
      <c r="D64" s="15"/>
      <c r="E64" s="691"/>
      <c r="F64" s="691"/>
      <c r="G64" s="88"/>
      <c r="H64" s="88"/>
      <c r="I64" s="88"/>
    </row>
    <row r="65" spans="1:9" ht="23.25" x14ac:dyDescent="0.35">
      <c r="A65" s="160" t="s">
        <v>249</v>
      </c>
      <c r="B65" s="15"/>
      <c r="C65" s="15"/>
      <c r="D65" s="15"/>
      <c r="E65" s="15"/>
      <c r="F65" s="15"/>
      <c r="G65" s="88"/>
      <c r="H65" s="88"/>
      <c r="I65" s="88"/>
    </row>
    <row r="66" spans="1:9" x14ac:dyDescent="0.25">
      <c r="A66" s="15"/>
      <c r="B66" s="15"/>
      <c r="C66" s="15"/>
      <c r="D66" s="15"/>
      <c r="E66" s="15"/>
      <c r="F66" s="15"/>
      <c r="G66" s="88"/>
      <c r="H66" s="88"/>
      <c r="I66" s="88"/>
    </row>
    <row r="67" spans="1:9" ht="39.75" customHeight="1" x14ac:dyDescent="0.25">
      <c r="A67" s="465" t="s">
        <v>230</v>
      </c>
      <c r="B67" s="465"/>
      <c r="C67" s="465"/>
      <c r="D67" s="465"/>
      <c r="E67" s="465"/>
      <c r="F67" s="465"/>
      <c r="G67" s="88"/>
      <c r="H67" s="88"/>
      <c r="I67" s="88"/>
    </row>
    <row r="68" spans="1:9" x14ac:dyDescent="0.25">
      <c r="A68" s="15"/>
      <c r="B68" s="15"/>
      <c r="C68" s="15"/>
      <c r="D68" s="15"/>
      <c r="E68" s="15"/>
      <c r="F68" s="15"/>
      <c r="G68" s="88"/>
      <c r="H68" s="88"/>
      <c r="I68" s="88"/>
    </row>
    <row r="69" spans="1:9" x14ac:dyDescent="0.25">
      <c r="A69" s="15"/>
      <c r="B69" s="15"/>
      <c r="C69" s="15"/>
      <c r="D69" s="15"/>
      <c r="E69" s="15"/>
      <c r="F69" s="15"/>
      <c r="G69" s="88"/>
      <c r="H69" s="88"/>
      <c r="I69" s="88"/>
    </row>
  </sheetData>
  <sheetProtection password="E01D" sheet="1" objects="1" scenarios="1"/>
  <mergeCells count="71">
    <mergeCell ref="A3:D3"/>
    <mergeCell ref="C50:D50"/>
    <mergeCell ref="C51:D51"/>
    <mergeCell ref="A58:B60"/>
    <mergeCell ref="C58:D58"/>
    <mergeCell ref="C59:D59"/>
    <mergeCell ref="C54:D54"/>
    <mergeCell ref="C55:D55"/>
    <mergeCell ref="C56:D56"/>
    <mergeCell ref="C57:D57"/>
    <mergeCell ref="B40:B48"/>
    <mergeCell ref="C40:D40"/>
    <mergeCell ref="C41:D41"/>
    <mergeCell ref="C42:D42"/>
    <mergeCell ref="C43:D43"/>
    <mergeCell ref="C44:D44"/>
    <mergeCell ref="I58:I60"/>
    <mergeCell ref="C45:D45"/>
    <mergeCell ref="C46:D46"/>
    <mergeCell ref="C47:D47"/>
    <mergeCell ref="C48:D48"/>
    <mergeCell ref="A67:F67"/>
    <mergeCell ref="C52:D52"/>
    <mergeCell ref="C53:D53"/>
    <mergeCell ref="C60:D60"/>
    <mergeCell ref="B49:B57"/>
    <mergeCell ref="C49:D49"/>
    <mergeCell ref="E64:F64"/>
    <mergeCell ref="C61:D63"/>
    <mergeCell ref="B4:B1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30:D30"/>
    <mergeCell ref="B13:B2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5:D25"/>
    <mergeCell ref="C26:D26"/>
    <mergeCell ref="C27:D27"/>
    <mergeCell ref="C28:D28"/>
    <mergeCell ref="C29:D29"/>
    <mergeCell ref="A1:G1"/>
    <mergeCell ref="B31:B39"/>
    <mergeCell ref="A4:A57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B22:B30"/>
    <mergeCell ref="C22:D22"/>
    <mergeCell ref="C23:D23"/>
    <mergeCell ref="C24:D24"/>
  </mergeCells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Normal="100" zoomScaleSheetLayoutView="110" workbookViewId="0">
      <selection activeCell="O15" sqref="O15"/>
    </sheetView>
  </sheetViews>
  <sheetFormatPr defaultRowHeight="15" x14ac:dyDescent="0.25"/>
  <cols>
    <col min="1" max="1" width="18.7109375" customWidth="1"/>
  </cols>
  <sheetData>
    <row r="1" spans="1:15" ht="36" customHeight="1" x14ac:dyDescent="0.25">
      <c r="A1" s="714" t="s">
        <v>406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</row>
    <row r="2" spans="1:15" ht="15" customHeight="1" x14ac:dyDescent="0.25">
      <c r="A2" s="715"/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</row>
    <row r="3" spans="1:15" x14ac:dyDescent="0.25">
      <c r="A3" s="716"/>
      <c r="B3" s="717" t="s">
        <v>51</v>
      </c>
      <c r="C3" s="717"/>
      <c r="D3" s="717"/>
      <c r="E3" s="717" t="s">
        <v>52</v>
      </c>
      <c r="F3" s="717"/>
      <c r="G3" s="717"/>
      <c r="H3" s="717" t="s">
        <v>53</v>
      </c>
      <c r="I3" s="717"/>
      <c r="J3" s="717"/>
      <c r="K3" s="717" t="s">
        <v>54</v>
      </c>
      <c r="L3" s="717"/>
      <c r="M3" s="717"/>
    </row>
    <row r="4" spans="1:15" x14ac:dyDescent="0.25">
      <c r="A4" s="716"/>
      <c r="B4" s="33" t="s">
        <v>27</v>
      </c>
      <c r="C4" s="33" t="s">
        <v>0</v>
      </c>
      <c r="D4" s="33" t="s">
        <v>1</v>
      </c>
      <c r="E4" s="33" t="s">
        <v>27</v>
      </c>
      <c r="F4" s="33" t="s">
        <v>0</v>
      </c>
      <c r="G4" s="33" t="s">
        <v>1</v>
      </c>
      <c r="H4" s="33" t="s">
        <v>27</v>
      </c>
      <c r="I4" s="33" t="s">
        <v>0</v>
      </c>
      <c r="J4" s="33" t="s">
        <v>1</v>
      </c>
      <c r="K4" s="33" t="s">
        <v>27</v>
      </c>
      <c r="L4" s="33" t="s">
        <v>0</v>
      </c>
      <c r="M4" s="33" t="s">
        <v>1</v>
      </c>
    </row>
    <row r="5" spans="1:15" ht="31.5" x14ac:dyDescent="0.25">
      <c r="A5" s="34" t="s">
        <v>55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</row>
    <row r="6" spans="1:15" ht="47.25" x14ac:dyDescent="0.25">
      <c r="A6" s="34" t="s">
        <v>56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</row>
    <row r="7" spans="1:15" ht="31.5" x14ac:dyDescent="0.25">
      <c r="A7" s="34" t="s">
        <v>57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</row>
    <row r="8" spans="1:15" ht="31.5" x14ac:dyDescent="0.25">
      <c r="A8" s="233" t="s">
        <v>222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</row>
    <row r="11" spans="1:15" ht="48.75" customHeight="1" x14ac:dyDescent="0.25">
      <c r="A11" s="465" t="s">
        <v>230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238"/>
      <c r="O11" s="238"/>
    </row>
  </sheetData>
  <mergeCells count="8">
    <mergeCell ref="A11:M11"/>
    <mergeCell ref="A1:M1"/>
    <mergeCell ref="A2:M2"/>
    <mergeCell ref="A3:A4"/>
    <mergeCell ref="B3:D3"/>
    <mergeCell ref="E3:G3"/>
    <mergeCell ref="H3:J3"/>
    <mergeCell ref="K3:M3"/>
  </mergeCells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zoomScale="80" zoomScaleNormal="80" zoomScaleSheetLayoutView="90" workbookViewId="0">
      <selection activeCell="L17" sqref="L16:L17"/>
    </sheetView>
  </sheetViews>
  <sheetFormatPr defaultRowHeight="15" x14ac:dyDescent="0.25"/>
  <cols>
    <col min="3" max="3" width="17.42578125" customWidth="1"/>
    <col min="5" max="5" width="11.85546875" customWidth="1"/>
    <col min="6" max="6" width="10.5703125" style="12" customWidth="1"/>
    <col min="7" max="7" width="15.28515625" customWidth="1"/>
    <col min="8" max="8" width="17.140625" customWidth="1"/>
    <col min="9" max="9" width="16.7109375" style="12" customWidth="1"/>
    <col min="10" max="10" width="10.7109375" customWidth="1"/>
    <col min="11" max="11" width="11.140625" customWidth="1"/>
    <col min="12" max="12" width="11.7109375" style="12" customWidth="1"/>
    <col min="13" max="13" width="11" customWidth="1"/>
    <col min="14" max="14" width="11.140625" customWidth="1"/>
    <col min="15" max="15" width="9.140625" style="12"/>
    <col min="18" max="18" width="9.140625" style="12"/>
    <col min="21" max="21" width="9.140625" style="12"/>
  </cols>
  <sheetData>
    <row r="1" spans="1:24" ht="75" customHeight="1" x14ac:dyDescent="0.25">
      <c r="A1" s="722" t="s">
        <v>78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312"/>
      <c r="Q1" s="312"/>
      <c r="R1" s="312"/>
      <c r="S1" s="312"/>
      <c r="T1" s="312"/>
      <c r="U1" s="312"/>
      <c r="V1" s="312"/>
      <c r="W1" s="312"/>
      <c r="X1" s="312"/>
    </row>
    <row r="2" spans="1:24" ht="21" customHeight="1" x14ac:dyDescent="0.2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161"/>
      <c r="Q2" s="161"/>
      <c r="R2" s="161"/>
      <c r="S2" s="161"/>
      <c r="T2" s="161"/>
      <c r="U2" s="161"/>
      <c r="V2" s="161"/>
      <c r="W2" s="161"/>
      <c r="X2" s="313"/>
    </row>
    <row r="3" spans="1:24" x14ac:dyDescent="0.25">
      <c r="A3" s="726" t="s">
        <v>37</v>
      </c>
      <c r="B3" s="727"/>
      <c r="C3" s="728"/>
      <c r="D3" s="726" t="s">
        <v>317</v>
      </c>
      <c r="E3" s="727"/>
      <c r="F3" s="728"/>
      <c r="G3" s="718" t="s">
        <v>316</v>
      </c>
      <c r="H3" s="718"/>
      <c r="I3" s="718"/>
      <c r="J3" s="718"/>
      <c r="K3" s="718"/>
      <c r="L3" s="718"/>
      <c r="M3" s="718"/>
      <c r="N3" s="718"/>
      <c r="O3" s="718"/>
      <c r="P3" s="54"/>
      <c r="Q3" s="54"/>
      <c r="R3" s="54"/>
      <c r="S3" s="54"/>
      <c r="T3" s="54"/>
      <c r="U3" s="54"/>
      <c r="V3" s="54"/>
      <c r="W3" s="54"/>
      <c r="X3" s="54"/>
    </row>
    <row r="4" spans="1:24" ht="49.5" customHeight="1" x14ac:dyDescent="0.25">
      <c r="A4" s="729"/>
      <c r="B4" s="730"/>
      <c r="C4" s="731"/>
      <c r="D4" s="732"/>
      <c r="E4" s="733"/>
      <c r="F4" s="734"/>
      <c r="G4" s="735" t="s">
        <v>318</v>
      </c>
      <c r="H4" s="735"/>
      <c r="I4" s="735"/>
      <c r="J4" s="735" t="s">
        <v>320</v>
      </c>
      <c r="K4" s="735"/>
      <c r="L4" s="735"/>
      <c r="M4" s="719" t="s">
        <v>319</v>
      </c>
      <c r="N4" s="720"/>
      <c r="O4" s="721"/>
      <c r="R4"/>
      <c r="U4"/>
      <c r="X4" s="54"/>
    </row>
    <row r="5" spans="1:24" x14ac:dyDescent="0.25">
      <c r="A5" s="732"/>
      <c r="B5" s="733"/>
      <c r="C5" s="734"/>
      <c r="D5" s="350" t="s">
        <v>27</v>
      </c>
      <c r="E5" s="350" t="s">
        <v>315</v>
      </c>
      <c r="F5" s="350" t="s">
        <v>1</v>
      </c>
      <c r="G5" s="350" t="s">
        <v>27</v>
      </c>
      <c r="H5" s="276" t="s">
        <v>0</v>
      </c>
      <c r="I5" s="276" t="s">
        <v>1</v>
      </c>
      <c r="J5" s="350" t="s">
        <v>27</v>
      </c>
      <c r="K5" s="276" t="s">
        <v>0</v>
      </c>
      <c r="L5" s="276" t="s">
        <v>1</v>
      </c>
      <c r="M5" s="350" t="s">
        <v>27</v>
      </c>
      <c r="N5" s="276" t="s">
        <v>0</v>
      </c>
      <c r="O5" s="276" t="s">
        <v>1</v>
      </c>
      <c r="R5"/>
      <c r="U5"/>
    </row>
    <row r="6" spans="1:24" x14ac:dyDescent="0.25">
      <c r="A6" s="723"/>
      <c r="B6" s="724"/>
      <c r="C6" s="725"/>
      <c r="D6" s="351">
        <f>G6+J6+M6</f>
        <v>4</v>
      </c>
      <c r="E6" s="351">
        <f>H6+K6+N6</f>
        <v>4</v>
      </c>
      <c r="F6" s="350">
        <f>I6+L6+O6</f>
        <v>0</v>
      </c>
      <c r="G6" s="351">
        <f>H6+I6</f>
        <v>3</v>
      </c>
      <c r="H6" s="42">
        <v>3</v>
      </c>
      <c r="I6" s="94">
        <v>0</v>
      </c>
      <c r="J6" s="351">
        <f>K6+L6</f>
        <v>1</v>
      </c>
      <c r="K6" s="42">
        <v>1</v>
      </c>
      <c r="L6" s="94">
        <v>0</v>
      </c>
      <c r="M6" s="352">
        <f>N6+O6</f>
        <v>0</v>
      </c>
      <c r="N6" s="353">
        <v>0</v>
      </c>
      <c r="O6" s="353">
        <v>0</v>
      </c>
      <c r="R6"/>
      <c r="U6"/>
    </row>
    <row r="7" spans="1:24" x14ac:dyDescent="0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31"/>
      <c r="Q7" s="31"/>
      <c r="R7" s="31"/>
      <c r="S7" s="31"/>
      <c r="T7" s="31"/>
      <c r="U7" s="31"/>
      <c r="V7" s="31"/>
      <c r="W7" s="31"/>
      <c r="X7" s="31"/>
    </row>
    <row r="8" spans="1:24" ht="64.5" customHeight="1" x14ac:dyDescent="0.25">
      <c r="A8" s="441" t="s">
        <v>230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25"/>
      <c r="N8" s="325"/>
      <c r="O8" s="325"/>
      <c r="P8" s="88"/>
      <c r="Q8" s="88"/>
      <c r="R8" s="88"/>
      <c r="S8" s="88"/>
      <c r="T8" s="88"/>
      <c r="U8" s="88"/>
      <c r="V8" s="88"/>
      <c r="W8" s="88"/>
      <c r="X8" s="88"/>
    </row>
    <row r="9" spans="1:24" x14ac:dyDescent="0.2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</row>
    <row r="10" spans="1:24" x14ac:dyDescent="0.2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1"/>
      <c r="Q10" s="11"/>
      <c r="R10" s="11"/>
      <c r="S10" s="11"/>
      <c r="T10" s="11"/>
      <c r="U10" s="11"/>
      <c r="V10" s="11"/>
      <c r="W10" s="11"/>
      <c r="X10" s="11"/>
    </row>
    <row r="11" spans="1:24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1"/>
      <c r="Q11" s="11"/>
      <c r="R11" s="11"/>
      <c r="S11" s="11"/>
      <c r="T11" s="11"/>
      <c r="U11" s="11"/>
      <c r="V11" s="11"/>
      <c r="W11" s="11"/>
      <c r="X11" s="11"/>
    </row>
    <row r="12" spans="1:24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11"/>
      <c r="Q12" s="11"/>
      <c r="R12" s="11"/>
      <c r="S12" s="11"/>
      <c r="T12" s="11"/>
      <c r="U12" s="11"/>
      <c r="V12" s="11"/>
      <c r="W12" s="11"/>
      <c r="X12" s="11"/>
    </row>
    <row r="13" spans="1:24" x14ac:dyDescent="0.2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11"/>
      <c r="Q13" s="11"/>
      <c r="R13" s="11"/>
      <c r="S13" s="11"/>
      <c r="T13" s="11"/>
      <c r="U13" s="11"/>
      <c r="V13" s="11"/>
      <c r="W13" s="11"/>
      <c r="X13" s="11"/>
    </row>
    <row r="14" spans="1:24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11"/>
      <c r="Q14" s="11"/>
      <c r="R14" s="11"/>
      <c r="S14" s="11"/>
      <c r="T14" s="11"/>
      <c r="U14" s="11"/>
      <c r="V14" s="11"/>
      <c r="W14" s="11"/>
      <c r="X14" s="11"/>
    </row>
    <row r="15" spans="1:24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11"/>
      <c r="Q15" s="11"/>
      <c r="R15" s="11"/>
      <c r="S15" s="11"/>
      <c r="T15" s="11"/>
      <c r="U15" s="11"/>
      <c r="V15" s="11"/>
      <c r="W15" s="11"/>
      <c r="X15" s="11"/>
    </row>
    <row r="16" spans="1:24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11"/>
      <c r="Q16" s="11"/>
      <c r="R16" s="11"/>
      <c r="S16" s="11"/>
      <c r="T16" s="11"/>
      <c r="U16" s="11"/>
      <c r="V16" s="11"/>
      <c r="W16" s="11"/>
      <c r="X16" s="11"/>
    </row>
    <row r="17" spans="1:24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11"/>
      <c r="Q17" s="11"/>
      <c r="R17" s="11"/>
      <c r="S17" s="11"/>
      <c r="T17" s="11"/>
      <c r="U17" s="11"/>
      <c r="V17" s="11"/>
      <c r="W17" s="11"/>
      <c r="X17" s="11"/>
    </row>
    <row r="18" spans="1:24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1"/>
      <c r="Q18" s="11"/>
      <c r="R18" s="11"/>
      <c r="S18" s="11"/>
      <c r="T18" s="11"/>
      <c r="U18" s="11"/>
      <c r="V18" s="11"/>
      <c r="W18" s="11"/>
      <c r="X18" s="11"/>
    </row>
    <row r="19" spans="1:24" x14ac:dyDescent="0.2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11"/>
      <c r="Q19" s="11"/>
      <c r="R19" s="11"/>
      <c r="S19" s="11"/>
      <c r="T19" s="11"/>
      <c r="U19" s="11"/>
      <c r="V19" s="11"/>
      <c r="W19" s="11"/>
      <c r="X19" s="11"/>
    </row>
    <row r="20" spans="1:24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11"/>
      <c r="Q20" s="11"/>
      <c r="R20" s="11"/>
      <c r="S20" s="11"/>
      <c r="T20" s="11"/>
      <c r="U20" s="11"/>
      <c r="V20" s="11"/>
      <c r="W20" s="11"/>
      <c r="X20" s="11"/>
    </row>
    <row r="21" spans="1:2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</sheetData>
  <sheetProtection password="E01D" sheet="1" objects="1" scenarios="1"/>
  <mergeCells count="9">
    <mergeCell ref="A8:L8"/>
    <mergeCell ref="G3:O3"/>
    <mergeCell ref="M4:O4"/>
    <mergeCell ref="A1:O1"/>
    <mergeCell ref="A6:C6"/>
    <mergeCell ref="A3:C5"/>
    <mergeCell ref="D3:F4"/>
    <mergeCell ref="G4:I4"/>
    <mergeCell ref="J4:L4"/>
  </mergeCells>
  <pageMargins left="0.7" right="0.7" top="0.75" bottom="0.75" header="0.3" footer="0.3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opLeftCell="M1" zoomScale="90" zoomScaleNormal="90" zoomScaleSheetLayoutView="90" workbookViewId="0">
      <selection activeCell="N20" sqref="N20"/>
    </sheetView>
  </sheetViews>
  <sheetFormatPr defaultRowHeight="15" x14ac:dyDescent="0.25"/>
  <cols>
    <col min="1" max="1" width="6.42578125" customWidth="1"/>
  </cols>
  <sheetData>
    <row r="1" spans="1:33" ht="18.75" x14ac:dyDescent="0.3">
      <c r="A1" s="26" t="s">
        <v>62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49"/>
      <c r="Y1" s="149"/>
      <c r="Z1" s="149"/>
      <c r="AA1" s="149"/>
      <c r="AB1" s="149"/>
      <c r="AC1" s="149"/>
      <c r="AD1" s="149"/>
      <c r="AE1" s="15"/>
      <c r="AF1" s="15"/>
      <c r="AG1" s="15"/>
    </row>
    <row r="2" spans="1:33" ht="18.75" x14ac:dyDescent="0.3">
      <c r="A2" s="2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49"/>
      <c r="Y2" s="149"/>
      <c r="Z2" s="149"/>
      <c r="AA2" s="149"/>
      <c r="AB2" s="149"/>
      <c r="AC2" s="149"/>
      <c r="AD2" s="149"/>
      <c r="AE2" s="15"/>
      <c r="AF2" s="15"/>
      <c r="AG2" s="15"/>
    </row>
    <row r="3" spans="1:33" ht="42" customHeight="1" x14ac:dyDescent="0.25">
      <c r="A3" s="742" t="s">
        <v>63</v>
      </c>
      <c r="B3" s="753" t="s">
        <v>37</v>
      </c>
      <c r="C3" s="754"/>
      <c r="D3" s="757" t="s">
        <v>306</v>
      </c>
      <c r="E3" s="758"/>
      <c r="F3" s="759"/>
      <c r="G3" s="738" t="s">
        <v>250</v>
      </c>
      <c r="H3" s="739"/>
      <c r="I3" s="740"/>
      <c r="J3" s="750" t="s">
        <v>58</v>
      </c>
      <c r="K3" s="751"/>
      <c r="L3" s="752"/>
      <c r="M3" s="738" t="s">
        <v>254</v>
      </c>
      <c r="N3" s="739"/>
      <c r="O3" s="740"/>
      <c r="P3" s="750" t="s">
        <v>59</v>
      </c>
      <c r="Q3" s="751"/>
      <c r="R3" s="752"/>
      <c r="S3" s="760" t="s">
        <v>60</v>
      </c>
      <c r="T3" s="761"/>
      <c r="U3" s="762"/>
      <c r="V3" s="750" t="s">
        <v>59</v>
      </c>
      <c r="W3" s="751"/>
      <c r="X3" s="752"/>
      <c r="Y3" s="744" t="s">
        <v>252</v>
      </c>
      <c r="Z3" s="745"/>
      <c r="AA3" s="746"/>
      <c r="AB3" s="747" t="s">
        <v>253</v>
      </c>
      <c r="AC3" s="748"/>
      <c r="AD3" s="749"/>
      <c r="AE3" s="750" t="s">
        <v>61</v>
      </c>
      <c r="AF3" s="751"/>
      <c r="AG3" s="752"/>
    </row>
    <row r="4" spans="1:33" x14ac:dyDescent="0.25">
      <c r="A4" s="743"/>
      <c r="B4" s="755"/>
      <c r="C4" s="756"/>
      <c r="D4" s="292" t="s">
        <v>27</v>
      </c>
      <c r="E4" s="292" t="s">
        <v>0</v>
      </c>
      <c r="F4" s="292" t="s">
        <v>1</v>
      </c>
      <c r="G4" s="292" t="s">
        <v>27</v>
      </c>
      <c r="H4" s="162" t="s">
        <v>0</v>
      </c>
      <c r="I4" s="162" t="s">
        <v>1</v>
      </c>
      <c r="J4" s="292" t="s">
        <v>27</v>
      </c>
      <c r="K4" s="292" t="s">
        <v>0</v>
      </c>
      <c r="L4" s="292" t="s">
        <v>1</v>
      </c>
      <c r="M4" s="292" t="s">
        <v>27</v>
      </c>
      <c r="N4" s="162" t="s">
        <v>0</v>
      </c>
      <c r="O4" s="162" t="s">
        <v>1</v>
      </c>
      <c r="P4" s="292" t="s">
        <v>27</v>
      </c>
      <c r="Q4" s="292" t="s">
        <v>0</v>
      </c>
      <c r="R4" s="292" t="s">
        <v>1</v>
      </c>
      <c r="S4" s="292" t="s">
        <v>27</v>
      </c>
      <c r="T4" s="162" t="s">
        <v>0</v>
      </c>
      <c r="U4" s="162" t="s">
        <v>1</v>
      </c>
      <c r="V4" s="292" t="s">
        <v>27</v>
      </c>
      <c r="W4" s="292" t="s">
        <v>0</v>
      </c>
      <c r="X4" s="292" t="s">
        <v>1</v>
      </c>
      <c r="Y4" s="292" t="s">
        <v>27</v>
      </c>
      <c r="Z4" s="162" t="s">
        <v>0</v>
      </c>
      <c r="AA4" s="162" t="s">
        <v>1</v>
      </c>
      <c r="AB4" s="292" t="s">
        <v>27</v>
      </c>
      <c r="AC4" s="292" t="s">
        <v>0</v>
      </c>
      <c r="AD4" s="292" t="s">
        <v>1</v>
      </c>
      <c r="AE4" s="292" t="s">
        <v>27</v>
      </c>
      <c r="AF4" s="292" t="s">
        <v>0</v>
      </c>
      <c r="AG4" s="292" t="s">
        <v>1</v>
      </c>
    </row>
    <row r="5" spans="1:33" x14ac:dyDescent="0.25">
      <c r="A5" s="17"/>
      <c r="B5" s="571"/>
      <c r="C5" s="572"/>
      <c r="D5" s="294">
        <f>'№2. итоговое кол-во организаций'!J3+'№2. итоговое кол-во организаций'!J9+'№2. итоговое кол-во организаций'!J12</f>
        <v>1061</v>
      </c>
      <c r="E5" s="294">
        <f>'№2. итоговое кол-во организаций'!J4+'№2. итоговое кол-во организаций'!J10+'№2. итоговое кол-во организаций'!J13</f>
        <v>715</v>
      </c>
      <c r="F5" s="294">
        <f>'№2. итоговое кол-во организаций'!J5+'№2. итоговое кол-во организаций'!J11+'№2. итоговое кол-во организаций'!J14</f>
        <v>346</v>
      </c>
      <c r="G5" s="294">
        <f>H5+I5</f>
        <v>12129</v>
      </c>
      <c r="H5" s="41">
        <v>8399</v>
      </c>
      <c r="I5" s="41">
        <v>3730</v>
      </c>
      <c r="J5" s="293">
        <f>G5/12</f>
        <v>1010.75</v>
      </c>
      <c r="K5" s="295">
        <f>H5/12</f>
        <v>699.91666666666663</v>
      </c>
      <c r="L5" s="295">
        <f>I5/12</f>
        <v>310.83333333333331</v>
      </c>
      <c r="M5" s="295">
        <f>SUM(N5:O5)</f>
        <v>159840</v>
      </c>
      <c r="N5" s="272">
        <v>106916</v>
      </c>
      <c r="O5" s="272">
        <v>52924</v>
      </c>
      <c r="P5" s="296">
        <f>M5/J5</f>
        <v>158.13999505317832</v>
      </c>
      <c r="Q5" s="296">
        <f>N5/K5</f>
        <v>152.75532801523991</v>
      </c>
      <c r="R5" s="296">
        <f>O5/L5</f>
        <v>170.26487935656837</v>
      </c>
      <c r="S5" s="295">
        <f>SUM(T5:U5)</f>
        <v>85111</v>
      </c>
      <c r="T5" s="272">
        <v>62648</v>
      </c>
      <c r="U5" s="272">
        <v>22463</v>
      </c>
      <c r="V5" s="296">
        <f>S5/J5</f>
        <v>84.20578778135048</v>
      </c>
      <c r="W5" s="296">
        <f>T5/K5</f>
        <v>89.507798547446129</v>
      </c>
      <c r="X5" s="296">
        <f>U5/L5</f>
        <v>72.26702412868633</v>
      </c>
      <c r="Y5" s="297">
        <f>(Z5+AA5)/2</f>
        <v>217</v>
      </c>
      <c r="Z5" s="43">
        <v>212</v>
      </c>
      <c r="AA5" s="43">
        <v>222</v>
      </c>
      <c r="AB5" s="297">
        <f>J5*Y5</f>
        <v>219332.75</v>
      </c>
      <c r="AC5" s="297">
        <f>K5*Z5</f>
        <v>148382.33333333331</v>
      </c>
      <c r="AD5" s="297">
        <f>L5*AA5</f>
        <v>69005</v>
      </c>
      <c r="AE5" s="296">
        <f>M5/AB5*100</f>
        <v>72.875573757225041</v>
      </c>
      <c r="AF5" s="296">
        <f>N5/AC5*100</f>
        <v>72.054400007188647</v>
      </c>
      <c r="AG5" s="296">
        <f>O5/AD5*100</f>
        <v>76.695891602057813</v>
      </c>
    </row>
    <row r="6" spans="1:3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53.25" customHeight="1" x14ac:dyDescent="0.25">
      <c r="A7" s="441" t="s">
        <v>230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25"/>
      <c r="N7" s="325"/>
      <c r="O7" s="325"/>
      <c r="P7" s="32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39.75" customHeight="1" x14ac:dyDescent="0.25">
      <c r="A10" s="737" t="s">
        <v>64</v>
      </c>
      <c r="B10" s="737"/>
      <c r="C10" s="737"/>
      <c r="D10" s="737"/>
      <c r="E10" s="737"/>
      <c r="F10" s="737"/>
      <c r="G10" s="737"/>
      <c r="H10" s="737"/>
      <c r="I10" s="737"/>
      <c r="J10" s="737"/>
      <c r="K10" s="737"/>
      <c r="L10" s="737"/>
      <c r="M10" s="737"/>
      <c r="N10" s="737"/>
      <c r="O10" s="737"/>
      <c r="P10" s="737"/>
      <c r="Q10" s="737"/>
      <c r="R10" s="737"/>
      <c r="S10" s="737"/>
      <c r="T10" s="737"/>
      <c r="U10" s="737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4.25" customHeight="1" x14ac:dyDescent="0.25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48" customHeight="1" x14ac:dyDescent="0.25">
      <c r="A12" s="737" t="s">
        <v>251</v>
      </c>
      <c r="B12" s="737"/>
      <c r="C12" s="737"/>
      <c r="D12" s="737"/>
      <c r="E12" s="737"/>
      <c r="F12" s="737"/>
      <c r="G12" s="737"/>
      <c r="H12" s="737"/>
      <c r="I12" s="737"/>
      <c r="J12" s="737"/>
      <c r="K12" s="737"/>
      <c r="L12" s="737"/>
      <c r="M12" s="737"/>
      <c r="N12" s="737"/>
      <c r="O12" s="737"/>
      <c r="P12" s="737"/>
      <c r="Q12" s="737"/>
      <c r="R12" s="737"/>
      <c r="S12" s="737"/>
      <c r="T12" s="737"/>
      <c r="U12" s="737"/>
      <c r="V12" s="737"/>
      <c r="W12" s="737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x14ac:dyDescent="0.25">
      <c r="A13" s="16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18" customHeight="1" x14ac:dyDescent="0.25">
      <c r="A14" s="737"/>
      <c r="B14" s="741"/>
      <c r="C14" s="741"/>
      <c r="D14" s="741"/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41"/>
      <c r="R14" s="741"/>
      <c r="S14" s="741"/>
      <c r="T14" s="741"/>
      <c r="U14" s="741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18.75" x14ac:dyDescent="0.3">
      <c r="A15" s="16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25">
      <c r="A16" s="168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47.25" customHeight="1" x14ac:dyDescent="0.25">
      <c r="A17" s="737"/>
      <c r="B17" s="737"/>
      <c r="C17" s="737"/>
      <c r="D17" s="737"/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  <c r="Q17" s="737"/>
      <c r="R17" s="737"/>
      <c r="S17" s="737"/>
      <c r="T17" s="737"/>
      <c r="U17" s="73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x14ac:dyDescent="0.25">
      <c r="A18" s="16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21.75" customHeight="1" x14ac:dyDescent="0.25">
      <c r="A19" s="741"/>
      <c r="B19" s="741"/>
      <c r="C19" s="741"/>
      <c r="D19" s="741"/>
      <c r="E19" s="741"/>
      <c r="F19" s="741"/>
      <c r="G19" s="741"/>
      <c r="H19" s="741"/>
      <c r="I19" s="741"/>
      <c r="J19" s="741"/>
      <c r="K19" s="741"/>
      <c r="L19" s="741"/>
      <c r="M19" s="741"/>
      <c r="N19" s="741"/>
      <c r="O19" s="741"/>
      <c r="P19" s="741"/>
      <c r="Q19" s="741"/>
      <c r="R19" s="741"/>
      <c r="S19" s="741"/>
      <c r="T19" s="741"/>
      <c r="U19" s="741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16.5" customHeight="1" x14ac:dyDescent="0.3">
      <c r="A20" s="170"/>
      <c r="B20" s="15"/>
      <c r="C20" s="15"/>
      <c r="D20" s="15"/>
      <c r="E20" s="736"/>
      <c r="F20" s="736"/>
      <c r="G20" s="736"/>
      <c r="H20" s="736"/>
      <c r="I20" s="736"/>
      <c r="J20" s="736"/>
      <c r="K20" s="736"/>
      <c r="L20" s="736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22.5" customHeight="1" x14ac:dyDescent="0.3">
      <c r="A21" s="170"/>
      <c r="B21" s="15"/>
      <c r="C21" s="15"/>
      <c r="D21" s="15"/>
      <c r="E21" s="171"/>
      <c r="F21" s="171"/>
      <c r="G21" s="269"/>
      <c r="H21" s="269"/>
      <c r="I21" s="269"/>
      <c r="J21" s="171"/>
      <c r="K21" s="171"/>
      <c r="L21" s="171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26.25" customHeight="1" x14ac:dyDescent="0.25">
      <c r="A22" s="737"/>
      <c r="B22" s="737"/>
      <c r="C22" s="737"/>
      <c r="D22" s="737"/>
      <c r="E22" s="737"/>
      <c r="F22" s="737"/>
      <c r="G22" s="737"/>
      <c r="H22" s="737"/>
      <c r="I22" s="737"/>
      <c r="J22" s="737"/>
      <c r="K22" s="737"/>
      <c r="L22" s="737"/>
      <c r="M22" s="737"/>
      <c r="N22" s="737"/>
      <c r="O22" s="737"/>
      <c r="P22" s="737"/>
      <c r="Q22" s="737"/>
      <c r="R22" s="737"/>
      <c r="S22" s="737"/>
      <c r="T22" s="737"/>
      <c r="U22" s="737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x14ac:dyDescent="0.25">
      <c r="E23" s="14"/>
    </row>
  </sheetData>
  <sheetProtection password="E01D" sheet="1" objects="1" scenarios="1"/>
  <mergeCells count="21">
    <mergeCell ref="Y3:AA3"/>
    <mergeCell ref="AB3:AD3"/>
    <mergeCell ref="V3:X3"/>
    <mergeCell ref="AE3:AG3"/>
    <mergeCell ref="B5:C5"/>
    <mergeCell ref="B3:C4"/>
    <mergeCell ref="D3:F3"/>
    <mergeCell ref="J3:L3"/>
    <mergeCell ref="M3:O3"/>
    <mergeCell ref="P3:R3"/>
    <mergeCell ref="S3:U3"/>
    <mergeCell ref="E20:L20"/>
    <mergeCell ref="A22:U22"/>
    <mergeCell ref="G3:I3"/>
    <mergeCell ref="A14:U14"/>
    <mergeCell ref="A17:U17"/>
    <mergeCell ref="A19:U19"/>
    <mergeCell ref="A12:W12"/>
    <mergeCell ref="A3:A4"/>
    <mergeCell ref="A10:U10"/>
    <mergeCell ref="A7:L7"/>
  </mergeCells>
  <pageMargins left="0.7" right="0.7" top="0.75" bottom="0.75" header="0.3" footer="0.3"/>
  <pageSetup paperSize="9" scale="2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"/>
  <sheetViews>
    <sheetView tabSelected="1" topLeftCell="AN1" zoomScale="124" zoomScaleNormal="124" zoomScaleSheetLayoutView="90" workbookViewId="0">
      <selection activeCell="AV10" sqref="AV10"/>
    </sheetView>
  </sheetViews>
  <sheetFormatPr defaultRowHeight="15" x14ac:dyDescent="0.25"/>
  <cols>
    <col min="1" max="1" width="4" customWidth="1"/>
    <col min="4" max="4" width="7.5703125" customWidth="1"/>
    <col min="5" max="5" width="8.85546875" customWidth="1"/>
    <col min="6" max="9" width="10" customWidth="1"/>
    <col min="10" max="10" width="12.140625" customWidth="1"/>
    <col min="11" max="11" width="9.140625" customWidth="1"/>
    <col min="12" max="12" width="9.85546875" customWidth="1"/>
    <col min="13" max="13" width="12.28515625" customWidth="1"/>
    <col min="14" max="14" width="12" customWidth="1"/>
    <col min="15" max="42" width="12.140625" customWidth="1"/>
    <col min="43" max="43" width="9.7109375" customWidth="1"/>
    <col min="44" max="44" width="8" customWidth="1"/>
    <col min="45" max="45" width="7.7109375" customWidth="1"/>
    <col min="46" max="46" width="7.140625" customWidth="1"/>
    <col min="47" max="47" width="8.140625" customWidth="1"/>
    <col min="48" max="48" width="7.140625" customWidth="1"/>
    <col min="49" max="49" width="8" customWidth="1"/>
    <col min="50" max="50" width="7.5703125" customWidth="1"/>
    <col min="51" max="51" width="9.140625" style="12"/>
    <col min="52" max="52" width="6.42578125" customWidth="1"/>
    <col min="54" max="54" width="7.7109375" customWidth="1"/>
  </cols>
  <sheetData>
    <row r="1" spans="1:54" ht="18.75" x14ac:dyDescent="0.3">
      <c r="A1" s="573" t="s">
        <v>68</v>
      </c>
      <c r="B1" s="573"/>
      <c r="C1" s="573"/>
      <c r="D1" s="573"/>
      <c r="E1" s="573"/>
      <c r="F1" s="573"/>
      <c r="G1" s="338"/>
      <c r="H1" s="338"/>
      <c r="I1" s="338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49"/>
      <c r="AZ1" s="15"/>
      <c r="BA1" s="15"/>
      <c r="BB1" s="15"/>
    </row>
    <row r="2" spans="1:54" ht="18.75" x14ac:dyDescent="0.3">
      <c r="A2" s="338"/>
      <c r="B2" s="338"/>
      <c r="C2" s="338"/>
      <c r="D2" s="172"/>
      <c r="E2" s="172"/>
      <c r="F2" s="172"/>
      <c r="G2" s="338"/>
      <c r="H2" s="338"/>
      <c r="I2" s="338"/>
      <c r="J2" s="15"/>
      <c r="K2" s="15"/>
      <c r="L2" s="15"/>
      <c r="M2" s="15"/>
      <c r="N2" s="15"/>
      <c r="O2" s="15"/>
      <c r="P2" s="763" t="s">
        <v>321</v>
      </c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3"/>
      <c r="AK2" s="763"/>
      <c r="AL2" s="763"/>
      <c r="AM2" s="763"/>
      <c r="AN2" s="763"/>
      <c r="AO2" s="763"/>
      <c r="AP2" s="763"/>
      <c r="AQ2" s="355"/>
      <c r="AR2" s="355"/>
      <c r="AS2" s="355"/>
      <c r="AT2" s="15"/>
      <c r="AU2" s="15"/>
      <c r="AV2" s="15"/>
      <c r="AW2" s="15"/>
      <c r="AX2" s="15"/>
      <c r="AY2" s="149"/>
      <c r="AZ2" s="15"/>
      <c r="BA2" s="15"/>
      <c r="BB2" s="15"/>
    </row>
    <row r="3" spans="1:54" ht="29.25" customHeight="1" x14ac:dyDescent="0.25">
      <c r="A3" s="766" t="s">
        <v>63</v>
      </c>
      <c r="B3" s="768" t="s">
        <v>37</v>
      </c>
      <c r="C3" s="769"/>
      <c r="D3" s="744" t="s">
        <v>255</v>
      </c>
      <c r="E3" s="745"/>
      <c r="F3" s="746"/>
      <c r="G3" s="750" t="s">
        <v>58</v>
      </c>
      <c r="H3" s="751"/>
      <c r="I3" s="752"/>
      <c r="J3" s="772" t="s">
        <v>59</v>
      </c>
      <c r="K3" s="773"/>
      <c r="L3" s="774"/>
      <c r="M3" s="776" t="s">
        <v>65</v>
      </c>
      <c r="N3" s="777"/>
      <c r="O3" s="778"/>
      <c r="P3" s="781" t="s">
        <v>322</v>
      </c>
      <c r="Q3" s="782"/>
      <c r="R3" s="783"/>
      <c r="S3" s="780" t="s">
        <v>323</v>
      </c>
      <c r="T3" s="780"/>
      <c r="U3" s="780"/>
      <c r="V3" s="780" t="s">
        <v>324</v>
      </c>
      <c r="W3" s="780"/>
      <c r="X3" s="780"/>
      <c r="Y3" s="780" t="s">
        <v>325</v>
      </c>
      <c r="Z3" s="780"/>
      <c r="AA3" s="780"/>
      <c r="AB3" s="780" t="s">
        <v>326</v>
      </c>
      <c r="AC3" s="780"/>
      <c r="AD3" s="780"/>
      <c r="AE3" s="780" t="s">
        <v>327</v>
      </c>
      <c r="AF3" s="780"/>
      <c r="AG3" s="780"/>
      <c r="AH3" s="780" t="s">
        <v>328</v>
      </c>
      <c r="AI3" s="780"/>
      <c r="AJ3" s="780"/>
      <c r="AK3" s="780" t="s">
        <v>329</v>
      </c>
      <c r="AL3" s="780"/>
      <c r="AM3" s="780"/>
      <c r="AN3" s="780" t="s">
        <v>330</v>
      </c>
      <c r="AO3" s="780"/>
      <c r="AP3" s="780"/>
      <c r="AQ3" s="779" t="s">
        <v>69</v>
      </c>
      <c r="AR3" s="779"/>
      <c r="AS3" s="779"/>
      <c r="AT3" s="760" t="s">
        <v>66</v>
      </c>
      <c r="AU3" s="761"/>
      <c r="AV3" s="762"/>
      <c r="AW3" s="760" t="s">
        <v>67</v>
      </c>
      <c r="AX3" s="761"/>
      <c r="AY3" s="762"/>
      <c r="AZ3" s="738" t="s">
        <v>256</v>
      </c>
      <c r="BA3" s="739"/>
      <c r="BB3" s="740"/>
    </row>
    <row r="4" spans="1:54" x14ac:dyDescent="0.25">
      <c r="A4" s="767"/>
      <c r="B4" s="770"/>
      <c r="C4" s="771"/>
      <c r="D4" s="292" t="s">
        <v>27</v>
      </c>
      <c r="E4" s="341" t="s">
        <v>0</v>
      </c>
      <c r="F4" s="341" t="s">
        <v>1</v>
      </c>
      <c r="G4" s="292" t="s">
        <v>27</v>
      </c>
      <c r="H4" s="292" t="s">
        <v>0</v>
      </c>
      <c r="I4" s="292" t="s">
        <v>1</v>
      </c>
      <c r="J4" s="173" t="s">
        <v>27</v>
      </c>
      <c r="K4" s="173" t="s">
        <v>0</v>
      </c>
      <c r="L4" s="173" t="s">
        <v>1</v>
      </c>
      <c r="M4" s="150" t="s">
        <v>27</v>
      </c>
      <c r="N4" s="150" t="s">
        <v>0</v>
      </c>
      <c r="O4" s="150" t="s">
        <v>1</v>
      </c>
      <c r="P4" s="354" t="s">
        <v>27</v>
      </c>
      <c r="Q4" s="354" t="s">
        <v>0</v>
      </c>
      <c r="R4" s="354" t="s">
        <v>1</v>
      </c>
      <c r="S4" s="354" t="s">
        <v>27</v>
      </c>
      <c r="T4" s="341" t="s">
        <v>0</v>
      </c>
      <c r="U4" s="341" t="s">
        <v>1</v>
      </c>
      <c r="V4" s="354" t="s">
        <v>27</v>
      </c>
      <c r="W4" s="341" t="s">
        <v>0</v>
      </c>
      <c r="X4" s="341" t="s">
        <v>1</v>
      </c>
      <c r="Y4" s="354" t="s">
        <v>27</v>
      </c>
      <c r="Z4" s="341" t="s">
        <v>0</v>
      </c>
      <c r="AA4" s="341" t="s">
        <v>1</v>
      </c>
      <c r="AB4" s="354" t="s">
        <v>27</v>
      </c>
      <c r="AC4" s="341" t="s">
        <v>0</v>
      </c>
      <c r="AD4" s="341" t="s">
        <v>1</v>
      </c>
      <c r="AE4" s="354" t="s">
        <v>27</v>
      </c>
      <c r="AF4" s="341" t="s">
        <v>0</v>
      </c>
      <c r="AG4" s="341" t="s">
        <v>1</v>
      </c>
      <c r="AH4" s="354" t="s">
        <v>27</v>
      </c>
      <c r="AI4" s="341" t="s">
        <v>0</v>
      </c>
      <c r="AJ4" s="341" t="s">
        <v>1</v>
      </c>
      <c r="AK4" s="354" t="s">
        <v>27</v>
      </c>
      <c r="AL4" s="341" t="s">
        <v>0</v>
      </c>
      <c r="AM4" s="341" t="s">
        <v>1</v>
      </c>
      <c r="AN4" s="354" t="s">
        <v>27</v>
      </c>
      <c r="AO4" s="341" t="s">
        <v>0</v>
      </c>
      <c r="AP4" s="341" t="s">
        <v>1</v>
      </c>
      <c r="AQ4" s="150" t="s">
        <v>27</v>
      </c>
      <c r="AR4" s="341" t="s">
        <v>0</v>
      </c>
      <c r="AS4" s="341" t="s">
        <v>1</v>
      </c>
      <c r="AT4" s="16" t="s">
        <v>27</v>
      </c>
      <c r="AU4" s="341" t="s">
        <v>0</v>
      </c>
      <c r="AV4" s="341" t="s">
        <v>1</v>
      </c>
      <c r="AW4" s="337" t="s">
        <v>27</v>
      </c>
      <c r="AX4" s="341" t="s">
        <v>0</v>
      </c>
      <c r="AY4" s="341" t="s">
        <v>1</v>
      </c>
      <c r="AZ4" s="336" t="s">
        <v>27</v>
      </c>
      <c r="BA4" s="341" t="s">
        <v>0</v>
      </c>
      <c r="BB4" s="341" t="s">
        <v>1</v>
      </c>
    </row>
    <row r="5" spans="1:54" x14ac:dyDescent="0.25">
      <c r="A5" s="17">
        <v>1</v>
      </c>
      <c r="B5" s="764"/>
      <c r="C5" s="765"/>
      <c r="D5" s="295">
        <f>E5+F5</f>
        <v>6439</v>
      </c>
      <c r="E5" s="342">
        <v>4571</v>
      </c>
      <c r="F5" s="342">
        <v>1868</v>
      </c>
      <c r="G5" s="295">
        <f>'№8 Функционирование'!J5</f>
        <v>1010.75</v>
      </c>
      <c r="H5" s="295">
        <f>'№8 Функционирование'!K5</f>
        <v>699.91666666666663</v>
      </c>
      <c r="I5" s="295">
        <f>'№8 Функционирование'!L5</f>
        <v>310.83333333333331</v>
      </c>
      <c r="J5" s="175">
        <f>D5/G5</f>
        <v>6.3705169428642101</v>
      </c>
      <c r="K5" s="175">
        <f>E5/H5</f>
        <v>6.5307774735087518</v>
      </c>
      <c r="L5" s="175">
        <f>F5/I5</f>
        <v>6.0096514745308314</v>
      </c>
      <c r="M5" s="167">
        <f>1000*D5/G5</f>
        <v>6370.5169428642093</v>
      </c>
      <c r="N5" s="167">
        <f>1000*E5/H5</f>
        <v>6530.7774735087514</v>
      </c>
      <c r="O5" s="167">
        <f>1000*F5/I5</f>
        <v>6009.6514745308314</v>
      </c>
      <c r="P5" s="356">
        <f>S5+V5+Y5+AB5+AE5+AH5+AK5+AN5</f>
        <v>6439</v>
      </c>
      <c r="Q5" s="356">
        <f>T5+W5+Z5+AC5+AF5+AI5+AL5+AO5</f>
        <v>4571</v>
      </c>
      <c r="R5" s="356">
        <f>U5+X5+AA5+AD5+AG5+AJ5+AM5+AP5</f>
        <v>1868</v>
      </c>
      <c r="S5" s="356">
        <f>T5+U5</f>
        <v>0</v>
      </c>
      <c r="T5" s="357">
        <v>0</v>
      </c>
      <c r="U5" s="357">
        <v>0</v>
      </c>
      <c r="V5" s="356">
        <f>W5+X5</f>
        <v>0</v>
      </c>
      <c r="W5" s="357">
        <v>0</v>
      </c>
      <c r="X5" s="357">
        <v>0</v>
      </c>
      <c r="Y5" s="356">
        <f>Z5+AA5</f>
        <v>26</v>
      </c>
      <c r="Z5" s="357">
        <v>24</v>
      </c>
      <c r="AA5" s="357">
        <v>2</v>
      </c>
      <c r="AB5" s="356">
        <f>AC5+AD5</f>
        <v>50</v>
      </c>
      <c r="AC5" s="357">
        <v>0</v>
      </c>
      <c r="AD5" s="357">
        <v>50</v>
      </c>
      <c r="AE5" s="356">
        <f>AF5+AG5</f>
        <v>4477</v>
      </c>
      <c r="AF5" s="357">
        <v>3124</v>
      </c>
      <c r="AG5" s="357">
        <v>1353</v>
      </c>
      <c r="AH5" s="356">
        <f>AI5+AJ5</f>
        <v>521</v>
      </c>
      <c r="AI5" s="357">
        <v>499</v>
      </c>
      <c r="AJ5" s="357">
        <v>22</v>
      </c>
      <c r="AK5" s="356">
        <f>AL5+AM5</f>
        <v>89</v>
      </c>
      <c r="AL5" s="357">
        <v>89</v>
      </c>
      <c r="AM5" s="357">
        <v>0</v>
      </c>
      <c r="AN5" s="356">
        <f>AO5+AP5</f>
        <v>1276</v>
      </c>
      <c r="AO5" s="357">
        <v>835</v>
      </c>
      <c r="AP5" s="357">
        <v>441</v>
      </c>
      <c r="AQ5" s="176">
        <f>SUM(AR5:AS5)</f>
        <v>727</v>
      </c>
      <c r="AR5" s="342">
        <v>475</v>
      </c>
      <c r="AS5" s="342">
        <v>252</v>
      </c>
      <c r="AT5" s="153">
        <f>SUM(AU5:AV5)</f>
        <v>662</v>
      </c>
      <c r="AU5" s="342">
        <v>420</v>
      </c>
      <c r="AV5" s="342">
        <v>242</v>
      </c>
      <c r="AW5" s="343">
        <f>SUM(AX5:AY5)</f>
        <v>65</v>
      </c>
      <c r="AX5" s="342">
        <v>55</v>
      </c>
      <c r="AY5" s="342">
        <v>10</v>
      </c>
      <c r="AZ5" s="177">
        <f>SUM(BA5:BB5)</f>
        <v>0</v>
      </c>
      <c r="BA5" s="342">
        <v>0</v>
      </c>
      <c r="BB5" s="342">
        <v>0</v>
      </c>
    </row>
    <row r="6" spans="1:54" x14ac:dyDescent="0.25">
      <c r="A6" s="298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</row>
    <row r="7" spans="1:54" ht="74.25" customHeight="1" x14ac:dyDescent="0.25">
      <c r="A7" s="465" t="s">
        <v>230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</row>
    <row r="8" spans="1:54" x14ac:dyDescent="0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</row>
    <row r="9" spans="1:54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</row>
    <row r="10" spans="1:54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</row>
    <row r="11" spans="1:54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</row>
    <row r="12" spans="1:54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</row>
    <row r="13" spans="1:54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</row>
    <row r="14" spans="1:54" x14ac:dyDescent="0.25">
      <c r="D14" s="36"/>
      <c r="E14" s="36"/>
      <c r="F14" s="36"/>
      <c r="G14" s="36"/>
      <c r="H14" s="36"/>
      <c r="I14" s="36"/>
      <c r="J14" s="36"/>
      <c r="K14" s="36"/>
      <c r="L14" s="36"/>
      <c r="M14" s="775"/>
      <c r="N14" s="775"/>
      <c r="O14" s="775"/>
      <c r="P14" s="775"/>
      <c r="Q14" s="775"/>
      <c r="R14" s="775"/>
      <c r="S14" s="775"/>
      <c r="T14" s="775"/>
      <c r="U14" s="775"/>
      <c r="V14" s="775"/>
      <c r="W14" s="775"/>
      <c r="X14" s="775"/>
      <c r="Y14" s="775"/>
      <c r="Z14" s="775"/>
      <c r="AA14" s="775"/>
      <c r="AB14" s="775"/>
      <c r="AC14" s="775"/>
      <c r="AD14" s="775"/>
      <c r="AE14" s="775"/>
      <c r="AF14" s="775"/>
      <c r="AG14" s="775"/>
      <c r="AH14" s="775"/>
      <c r="AI14" s="775"/>
      <c r="AJ14" s="775"/>
      <c r="AK14" s="775"/>
      <c r="AL14" s="775"/>
      <c r="AM14" s="775"/>
      <c r="AN14" s="775"/>
      <c r="AO14" s="775"/>
      <c r="AP14" s="775"/>
      <c r="AQ14" s="775"/>
      <c r="AR14" s="775"/>
      <c r="AS14" s="775"/>
      <c r="AT14" s="775"/>
      <c r="AU14" s="36"/>
      <c r="AV14" s="36"/>
      <c r="AW14" s="36"/>
      <c r="AX14" s="36"/>
      <c r="AY14" s="36"/>
    </row>
    <row r="15" spans="1:54" x14ac:dyDescent="0.25">
      <c r="D15" s="36"/>
      <c r="E15" s="36"/>
      <c r="F15" s="36"/>
      <c r="G15" s="36"/>
      <c r="H15" s="36"/>
      <c r="I15" s="36"/>
      <c r="J15" s="36"/>
      <c r="K15" s="36"/>
      <c r="L15" s="36"/>
      <c r="M15" s="775"/>
      <c r="N15" s="775"/>
      <c r="O15" s="775"/>
      <c r="P15" s="775"/>
      <c r="Q15" s="775"/>
      <c r="R15" s="775"/>
      <c r="S15" s="775"/>
      <c r="T15" s="775"/>
      <c r="U15" s="775"/>
      <c r="V15" s="775"/>
      <c r="W15" s="775"/>
      <c r="X15" s="775"/>
      <c r="Y15" s="775"/>
      <c r="Z15" s="775"/>
      <c r="AA15" s="775"/>
      <c r="AB15" s="775"/>
      <c r="AC15" s="775"/>
      <c r="AD15" s="775"/>
      <c r="AE15" s="775"/>
      <c r="AF15" s="775"/>
      <c r="AG15" s="775"/>
      <c r="AH15" s="775"/>
      <c r="AI15" s="775"/>
      <c r="AJ15" s="775"/>
      <c r="AK15" s="775"/>
      <c r="AL15" s="775"/>
      <c r="AM15" s="775"/>
      <c r="AN15" s="775"/>
      <c r="AO15" s="775"/>
      <c r="AP15" s="775"/>
      <c r="AQ15" s="775"/>
      <c r="AR15" s="775"/>
      <c r="AS15" s="775"/>
      <c r="AT15" s="775"/>
      <c r="AU15" s="36"/>
      <c r="AV15" s="36"/>
      <c r="AW15" s="36"/>
      <c r="AX15" s="36"/>
      <c r="AY15" s="36"/>
    </row>
  </sheetData>
  <sheetProtection password="E01D" sheet="1" objects="1" scenarios="1"/>
  <mergeCells count="25">
    <mergeCell ref="AW3:AY3"/>
    <mergeCell ref="AZ3:BB3"/>
    <mergeCell ref="M14:AT14"/>
    <mergeCell ref="M15:AT15"/>
    <mergeCell ref="M3:O3"/>
    <mergeCell ref="AQ3:AS3"/>
    <mergeCell ref="AT3:AV3"/>
    <mergeCell ref="S3:U3"/>
    <mergeCell ref="V3:X3"/>
    <mergeCell ref="Y3:AA3"/>
    <mergeCell ref="AB3:AD3"/>
    <mergeCell ref="AE3:AG3"/>
    <mergeCell ref="AH3:AJ3"/>
    <mergeCell ref="AK3:AM3"/>
    <mergeCell ref="AN3:AP3"/>
    <mergeCell ref="P3:R3"/>
    <mergeCell ref="P2:AP2"/>
    <mergeCell ref="A7:O7"/>
    <mergeCell ref="B5:C5"/>
    <mergeCell ref="A1:F1"/>
    <mergeCell ref="A3:A4"/>
    <mergeCell ref="B3:C4"/>
    <mergeCell ref="D3:F3"/>
    <mergeCell ref="J3:L3"/>
    <mergeCell ref="G3:I3"/>
  </mergeCells>
  <pageMargins left="0.7" right="0.7" top="0.75" bottom="0.75" header="0.3" footer="0.3"/>
  <pageSetup paperSize="9" scale="34" orientation="landscape" r:id="rId1"/>
  <colBreaks count="2" manualBreakCount="2">
    <brk id="15" max="7" man="1"/>
    <brk id="42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27</vt:i4>
      </vt:variant>
    </vt:vector>
  </HeadingPairs>
  <TitlesOfParts>
    <vt:vector size="56" baseType="lpstr">
      <vt:lpstr>№2. итоговое кол-во организаций</vt:lpstr>
      <vt:lpstr>№3 группы полного дня</vt:lpstr>
      <vt:lpstr>№4 группы кратковременного преб</vt:lpstr>
      <vt:lpstr>№28 группы здоровья</vt:lpstr>
      <vt:lpstr>№5 видовое разнообразие ГКП</vt:lpstr>
      <vt:lpstr>№7 иные вариативные формы</vt:lpstr>
      <vt:lpstr>№6 консультационные центры</vt:lpstr>
      <vt:lpstr>№8 Функционирование</vt:lpstr>
      <vt:lpstr>№9 заболеваемость</vt:lpstr>
      <vt:lpstr>№10 группы компенсирующей напра</vt:lpstr>
      <vt:lpstr>№27 комбинированные группы</vt:lpstr>
      <vt:lpstr>№24 охват ДО детей-инвалидов</vt:lpstr>
      <vt:lpstr>№11 охват коррекционной помощи</vt:lpstr>
      <vt:lpstr>№12 материальная база</vt:lpstr>
      <vt:lpstr>№13 содержание детей</vt:lpstr>
      <vt:lpstr>№14 льготы по плате </vt:lpstr>
      <vt:lpstr>№17 социальный состав</vt:lpstr>
      <vt:lpstr>№18 детское население</vt:lpstr>
      <vt:lpstr>№19 численность охваченных</vt:lpstr>
      <vt:lpstr>№20 % охвата</vt:lpstr>
      <vt:lpstr>№21 охват предшкольным образ.</vt:lpstr>
      <vt:lpstr>№23 иностранный язык</vt:lpstr>
      <vt:lpstr>№22 дополнительные услуги</vt:lpstr>
      <vt:lpstr>№26 платные доп. услуги</vt:lpstr>
      <vt:lpstr>№25 изменение сети</vt:lpstr>
      <vt:lpstr>№29 проекты мун. уровня</vt:lpstr>
      <vt:lpstr>30. несчастные случаи</vt:lpstr>
      <vt:lpstr>31. ОВЗ по нозологиям</vt:lpstr>
      <vt:lpstr>32. Диетпитание</vt:lpstr>
      <vt:lpstr>'30. несчастные случаи'!Область_печати</vt:lpstr>
      <vt:lpstr>'31. ОВЗ по нозологиям'!Область_печати</vt:lpstr>
      <vt:lpstr>'32. Диетпитание'!Область_печати</vt:lpstr>
      <vt:lpstr>'№10 группы компенсирующей напра'!Область_печати</vt:lpstr>
      <vt:lpstr>'№11 охват коррекционной помощи'!Область_печати</vt:lpstr>
      <vt:lpstr>'№12 материальная база'!Область_печати</vt:lpstr>
      <vt:lpstr>'№13 содержание детей'!Область_печати</vt:lpstr>
      <vt:lpstr>'№14 льготы по плате '!Область_печати</vt:lpstr>
      <vt:lpstr>'№17 социальный состав'!Область_печати</vt:lpstr>
      <vt:lpstr>'№18 детское население'!Область_печати</vt:lpstr>
      <vt:lpstr>'№19 численность охваченных'!Область_печати</vt:lpstr>
      <vt:lpstr>'№2. итоговое кол-во организаций'!Область_печати</vt:lpstr>
      <vt:lpstr>'№20 % охвата'!Область_печати</vt:lpstr>
      <vt:lpstr>'№21 охват предшкольным образ.'!Область_печати</vt:lpstr>
      <vt:lpstr>'№22 дополнительные услуги'!Область_печати</vt:lpstr>
      <vt:lpstr>'№23 иностранный язык'!Область_печати</vt:lpstr>
      <vt:lpstr>'№24 охват ДО детей-инвалидов'!Область_печати</vt:lpstr>
      <vt:lpstr>'№25 изменение сети'!Область_печати</vt:lpstr>
      <vt:lpstr>'№27 комбинированные группы'!Область_печати</vt:lpstr>
      <vt:lpstr>'№28 группы здоровья'!Область_печати</vt:lpstr>
      <vt:lpstr>'№3 группы полного дня'!Область_печати</vt:lpstr>
      <vt:lpstr>'№4 группы кратковременного преб'!Область_печати</vt:lpstr>
      <vt:lpstr>'№5 видовое разнообразие ГКП'!Область_печати</vt:lpstr>
      <vt:lpstr>'№6 консультационные центры'!Область_печати</vt:lpstr>
      <vt:lpstr>'№7 иные вариативные формы'!Область_печати</vt:lpstr>
      <vt:lpstr>'№8 Функционирование'!Область_печати</vt:lpstr>
      <vt:lpstr>'№9 заболеваемость'!Область_печати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Бочко</dc:creator>
  <cp:lastModifiedBy>User</cp:lastModifiedBy>
  <cp:lastPrinted>2019-02-06T10:11:45Z</cp:lastPrinted>
  <dcterms:created xsi:type="dcterms:W3CDTF">2009-07-16T10:13:50Z</dcterms:created>
  <dcterms:modified xsi:type="dcterms:W3CDTF">2019-02-20T07:45:14Z</dcterms:modified>
</cp:coreProperties>
</file>